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入力用" sheetId="1" r:id="rId1"/>
    <sheet name="北信越申込書 (3)" sheetId="2" r:id="rId2"/>
    <sheet name="選手・スタッフ変更届" sheetId="3" r:id="rId3"/>
    <sheet name="プロ用" sheetId="4" r:id="rId4"/>
    <sheet name="大会名など" sheetId="5" state="hidden" r:id="rId5"/>
  </sheets>
  <definedNames>
    <definedName name="_xlnm.Print_Area" localSheetId="2">'選手・スタッフ変更届'!$A$1:$J$49</definedName>
    <definedName name="_xlnm.Print_Area" localSheetId="1">'北信越申込書 (3)'!$A$1:$L$43</definedName>
  </definedNames>
  <calcPr fullCalcOnLoad="1"/>
</workbook>
</file>

<file path=xl/sharedStrings.xml><?xml version="1.0" encoding="utf-8"?>
<sst xmlns="http://schemas.openxmlformats.org/spreadsheetml/2006/main" count="261" uniqueCount="163">
  <si>
    <t>学校名</t>
  </si>
  <si>
    <t>ＴＥＬ</t>
  </si>
  <si>
    <t>ＦＡＸ</t>
  </si>
  <si>
    <t>郵便番号</t>
  </si>
  <si>
    <t>学校住所</t>
  </si>
  <si>
    <t>校長</t>
  </si>
  <si>
    <t>引率責任者</t>
  </si>
  <si>
    <t>監督</t>
  </si>
  <si>
    <t>コーチ</t>
  </si>
  <si>
    <t>マネージャー</t>
  </si>
  <si>
    <t>シャツ</t>
  </si>
  <si>
    <t>ＦＰ正</t>
  </si>
  <si>
    <t>-</t>
  </si>
  <si>
    <t>ＦＰ副</t>
  </si>
  <si>
    <t>ＧＫ正</t>
  </si>
  <si>
    <t>ＧＫ副</t>
  </si>
  <si>
    <t>選手氏名</t>
  </si>
  <si>
    <t>学年</t>
  </si>
  <si>
    <t>身長</t>
  </si>
  <si>
    <t>体重</t>
  </si>
  <si>
    <t>中学校</t>
  </si>
  <si>
    <t>ふりがな（全角）</t>
  </si>
  <si>
    <t>主将に
１を入力</t>
  </si>
  <si>
    <t>大会名</t>
  </si>
  <si>
    <t>申込書提出先</t>
  </si>
  <si>
    <t>石川県中学校体育連盟会長</t>
  </si>
  <si>
    <t>郡市名</t>
  </si>
  <si>
    <t>月</t>
  </si>
  <si>
    <t>日</t>
  </si>
  <si>
    <t>引率責任者</t>
  </si>
  <si>
    <t>県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</si>
  <si>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</si>
  <si>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</si>
  <si>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</si>
  <si>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</si>
  <si>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</si>
  <si>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</si>
  <si>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</si>
  <si>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</si>
  <si>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</si>
  <si>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</si>
  <si>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</si>
  <si>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</si>
  <si>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</si>
  <si>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</si>
  <si>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</si>
  <si>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</si>
  <si>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</si>
  <si>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</si>
  <si>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選　手　氏　名</t>
  </si>
  <si>
    <t>所　在　地</t>
  </si>
  <si>
    <t>県　大　会　順　位</t>
  </si>
  <si>
    <t>位　置</t>
  </si>
  <si>
    <t>中学校長</t>
  </si>
  <si>
    <t>北信越中学校体育連盟会長　　殿</t>
  </si>
  <si>
    <t>上記の者は、本校在学の生徒であり、本大会に参加することを認めます。</t>
  </si>
  <si>
    <t>ふりがな</t>
  </si>
  <si>
    <t>印　</t>
  </si>
  <si>
    <t>ふ　り　が　な</t>
  </si>
  <si>
    <t>ＦＡＸ</t>
  </si>
  <si>
    <t>コ　ー　チ</t>
  </si>
  <si>
    <t>マネージャー</t>
  </si>
  <si>
    <t>位</t>
  </si>
  <si>
    <t>誕生日
(北信越用)</t>
  </si>
  <si>
    <t>学　　年</t>
  </si>
  <si>
    <t>ユニフォーム色</t>
  </si>
  <si>
    <r>
      <t xml:space="preserve">背　番　号
</t>
    </r>
    <r>
      <rPr>
        <sz val="8"/>
        <rFont val="ＭＳ 明朝"/>
        <family val="1"/>
      </rPr>
      <t>（主将に○）</t>
    </r>
  </si>
  <si>
    <t>シ　ャ　ツ</t>
  </si>
  <si>
    <t>FP　正</t>
  </si>
  <si>
    <t>FP　副</t>
  </si>
  <si>
    <t>GK　正</t>
  </si>
  <si>
    <t>GK　副</t>
  </si>
  <si>
    <t>電　話</t>
  </si>
  <si>
    <t>県　　名</t>
  </si>
  <si>
    <t>位置</t>
  </si>
  <si>
    <t>番号</t>
  </si>
  <si>
    <t>ちゅうがっこう</t>
  </si>
  <si>
    <t>選手・スタッフ変更届</t>
  </si>
  <si>
    <t>１　削除する選手</t>
  </si>
  <si>
    <t>背番号</t>
  </si>
  <si>
    <t>ポジション</t>
  </si>
  <si>
    <t>氏　　　　名</t>
  </si>
  <si>
    <t>変　更　の　理　由</t>
  </si>
  <si>
    <t>２　新たに登録する選手</t>
  </si>
  <si>
    <t>フリガナ</t>
  </si>
  <si>
    <r>
      <t>生年月日</t>
    </r>
    <r>
      <rPr>
        <sz val="8"/>
        <rFont val="ＭＳ Ｐゴシック"/>
        <family val="3"/>
      </rPr>
      <t>（１９９○．○．○）</t>
    </r>
  </si>
  <si>
    <t>３　削除するスタッフ</t>
  </si>
  <si>
    <t>役職</t>
  </si>
  <si>
    <t>教・生・外</t>
  </si>
  <si>
    <t>４　新たに登録するスタッフ</t>
  </si>
  <si>
    <t>＊外部指導者は様式Ｂ　指導者承認書と一緒に提出してください。</t>
  </si>
  <si>
    <t>上記の選手・スタッフは当学校の生徒・スタッフであることを証明します。</t>
  </si>
  <si>
    <t>監　　督</t>
  </si>
  <si>
    <t>出身少年団</t>
  </si>
  <si>
    <t>県体出場時</t>
  </si>
  <si>
    <t>白</t>
  </si>
  <si>
    <t>位</t>
  </si>
  <si>
    <t>学　校　名
（正式名）</t>
  </si>
  <si>
    <t>北信越大会申込書作成ファイル</t>
  </si>
  <si>
    <t>県代表</t>
  </si>
  <si>
    <t>第</t>
  </si>
  <si>
    <t>学校所在地</t>
  </si>
  <si>
    <t>監督</t>
  </si>
  <si>
    <t>コーチ</t>
  </si>
  <si>
    <t>選手名</t>
  </si>
  <si>
    <t>学年</t>
  </si>
  <si>
    <t>ユニフォーム登録</t>
  </si>
  <si>
    <t>シャツ</t>
  </si>
  <si>
    <t>FP</t>
  </si>
  <si>
    <t>正</t>
  </si>
  <si>
    <t>副</t>
  </si>
  <si>
    <t>GK</t>
  </si>
  <si>
    <t>GK</t>
  </si>
  <si>
    <t>青</t>
  </si>
  <si>
    <t>赤</t>
  </si>
  <si>
    <t>DF</t>
  </si>
  <si>
    <t>MF</t>
  </si>
  <si>
    <t>FW</t>
  </si>
  <si>
    <t>校　　長</t>
  </si>
  <si>
    <t>監督会議にコピー２０部提出をお願いします。</t>
  </si>
  <si>
    <t>県大会順位</t>
  </si>
  <si>
    <t>ショーツ</t>
  </si>
  <si>
    <t>ソックス</t>
  </si>
  <si>
    <t>プロや得点板に表記したい校名
（６字以内）</t>
  </si>
  <si>
    <t>（教員、部活動指導員の別）</t>
  </si>
  <si>
    <t>教員</t>
  </si>
  <si>
    <t>承認コーチ</t>
  </si>
  <si>
    <t>（教員、部活動指導員、承認ｺｰﾁの別）</t>
  </si>
  <si>
    <t>（教員、部活動指導員、生徒の別）</t>
  </si>
  <si>
    <t xml:space="preserve">　　　 </t>
  </si>
  <si>
    <t>(教･指･認)</t>
  </si>
  <si>
    <t>(教･指･生)</t>
  </si>
  <si>
    <t>(教･指)</t>
  </si>
  <si>
    <t>校長・教員</t>
  </si>
  <si>
    <t>部活動指導員</t>
  </si>
  <si>
    <t>任命権者</t>
  </si>
  <si>
    <t>携帯電話</t>
  </si>
  <si>
    <t>08050009999</t>
  </si>
  <si>
    <t>ふりがな</t>
  </si>
  <si>
    <t>任命権者</t>
  </si>
  <si>
    <t>監督名</t>
  </si>
  <si>
    <t>生徒</t>
  </si>
  <si>
    <t>富山</t>
  </si>
  <si>
    <t>とやましりつとやま</t>
  </si>
  <si>
    <t>富山市立富山</t>
  </si>
  <si>
    <t>紺</t>
  </si>
  <si>
    <t>緑</t>
  </si>
  <si>
    <t>0766</t>
  </si>
  <si>
    <t>0116</t>
  </si>
  <si>
    <t>52</t>
  </si>
  <si>
    <t>2286</t>
  </si>
  <si>
    <t>939</t>
  </si>
  <si>
    <t>0234</t>
  </si>
  <si>
    <t>富山市富山１－１</t>
  </si>
  <si>
    <t>富山　太郎</t>
  </si>
  <si>
    <t>よこた　ゆうじ</t>
  </si>
  <si>
    <t>横田　有司</t>
  </si>
  <si>
    <t>０９０１２３４５６７８</t>
  </si>
  <si>
    <t>立山　高志</t>
  </si>
  <si>
    <t>射水　清美</t>
  </si>
  <si>
    <t>いみず　きよみ</t>
  </si>
  <si>
    <t>高岡　高美</t>
  </si>
  <si>
    <t>滑川　ほたる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</si>
</sst>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_ "/>
    <numFmt numFmtId="178" formatCode="#\ &quot; 人&quot;"/>
    <numFmt numFmtId="179" formatCode="#\ &quot;人&quot;"/>
    <numFmt numFmtId="180" formatCode="[DBNum3][$-411]0"/>
    <numFmt numFmtId="181" formatCode="#\ &quot;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HG丸ｺﾞｼｯｸM-PRO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40"/>
      <name val="Arial"/>
      <family val="2"/>
    </font>
    <font>
      <sz val="24"/>
      <name val="ＭＳ Ｐゴシック"/>
      <family val="3"/>
    </font>
    <font>
      <b/>
      <sz val="11"/>
      <name val="ＭＳ 明朝"/>
      <family val="1"/>
    </font>
    <font>
      <b/>
      <i/>
      <u val="single"/>
      <sz val="14"/>
      <color indexed="9"/>
      <name val="AR P丸ゴシック体M"/>
      <family val="3"/>
    </font>
    <font>
      <b/>
      <sz val="10"/>
      <name val="AR P丸ゴシック体M"/>
      <family val="3"/>
    </font>
    <font>
      <b/>
      <u val="single"/>
      <sz val="10"/>
      <color indexed="10"/>
      <name val="AR P丸ゴシック体M"/>
      <family val="3"/>
    </font>
    <font>
      <b/>
      <u val="single"/>
      <sz val="10"/>
      <name val="AR P丸ゴシック体M"/>
      <family val="3"/>
    </font>
    <font>
      <b/>
      <u val="single"/>
      <sz val="10"/>
      <color indexed="45"/>
      <name val="AR P丸ゴシック体M"/>
      <family val="3"/>
    </font>
    <font>
      <b/>
      <sz val="14"/>
      <name val="AR P丸ゴシック体M"/>
      <family val="3"/>
    </font>
    <font>
      <b/>
      <sz val="12"/>
      <color indexed="9"/>
      <name val="AR P丸ゴシック体M"/>
      <family val="3"/>
    </font>
    <font>
      <b/>
      <sz val="12"/>
      <name val="AR P丸ゴシック体M"/>
      <family val="3"/>
    </font>
    <font>
      <b/>
      <sz val="10"/>
      <color indexed="9"/>
      <name val="AR P丸ゴシック体M"/>
      <family val="3"/>
    </font>
    <font>
      <b/>
      <sz val="18"/>
      <name val="AR P丸ゴシック体M"/>
      <family val="3"/>
    </font>
    <font>
      <b/>
      <sz val="18"/>
      <name val="ＭＳ ゴシック"/>
      <family val="3"/>
    </font>
    <font>
      <sz val="24"/>
      <name val="ＭＳ 明朝"/>
      <family val="1"/>
    </font>
    <font>
      <b/>
      <sz val="9"/>
      <color indexed="9"/>
      <name val="AR P丸ゴシック体M"/>
      <family val="3"/>
    </font>
    <font>
      <b/>
      <sz val="12"/>
      <name val="ＭＳ Ｐゴシック"/>
      <family val="3"/>
    </font>
    <font>
      <sz val="36"/>
      <name val="Arial"/>
      <family val="2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2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85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5" fillId="0" borderId="0" xfId="62">
      <alignment/>
      <protection/>
    </xf>
    <xf numFmtId="0" fontId="24" fillId="0" borderId="0" xfId="62" applyFont="1" applyBorder="1" applyAlignment="1">
      <alignment horizontal="center" vertical="center"/>
      <protection/>
    </xf>
    <xf numFmtId="0" fontId="25" fillId="0" borderId="0" xfId="62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25" fillId="0" borderId="13" xfId="62" applyBorder="1">
      <alignment/>
      <protection/>
    </xf>
    <xf numFmtId="0" fontId="25" fillId="0" borderId="0" xfId="62" applyBorder="1">
      <alignment/>
      <protection/>
    </xf>
    <xf numFmtId="0" fontId="25" fillId="0" borderId="0" xfId="62" applyBorder="1" applyAlignment="1">
      <alignment/>
      <protection/>
    </xf>
    <xf numFmtId="0" fontId="25" fillId="0" borderId="13" xfId="62" applyBorder="1" applyAlignment="1">
      <alignment horizontal="center"/>
      <protection/>
    </xf>
    <xf numFmtId="0" fontId="25" fillId="0" borderId="0" xfId="62" applyBorder="1" applyAlignment="1">
      <alignment horizontal="center"/>
      <protection/>
    </xf>
    <xf numFmtId="0" fontId="25" fillId="0" borderId="0" xfId="62" applyAlignment="1">
      <alignment horizontal="center"/>
      <protection/>
    </xf>
    <xf numFmtId="0" fontId="25" fillId="0" borderId="0" xfId="62" applyAlignment="1">
      <alignment horizontal="left"/>
      <protection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5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>
      <alignment/>
    </xf>
    <xf numFmtId="0" fontId="39" fillId="34" borderId="0" xfId="0" applyNumberFormat="1" applyFont="1" applyFill="1" applyAlignment="1" applyProtection="1">
      <alignment/>
      <protection/>
    </xf>
    <xf numFmtId="0" fontId="40" fillId="33" borderId="0" xfId="0" applyNumberFormat="1" applyFont="1" applyFill="1" applyAlignment="1" applyProtection="1">
      <alignment/>
      <protection/>
    </xf>
    <xf numFmtId="0" fontId="34" fillId="33" borderId="0" xfId="0" applyNumberFormat="1" applyFont="1" applyFill="1" applyAlignment="1" applyProtection="1">
      <alignment/>
      <protection/>
    </xf>
    <xf numFmtId="0" fontId="34" fillId="33" borderId="0" xfId="0" applyNumberFormat="1" applyFont="1" applyFill="1" applyBorder="1" applyAlignment="1" applyProtection="1">
      <alignment/>
      <protection/>
    </xf>
    <xf numFmtId="0" fontId="34" fillId="33" borderId="0" xfId="0" applyNumberFormat="1" applyFont="1" applyFill="1" applyAlignment="1" applyProtection="1">
      <alignment horizontal="center"/>
      <protection/>
    </xf>
    <xf numFmtId="0" fontId="41" fillId="35" borderId="0" xfId="0" applyNumberFormat="1" applyFont="1" applyFill="1" applyAlignment="1" applyProtection="1">
      <alignment vertical="center" shrinkToFit="1"/>
      <protection/>
    </xf>
    <xf numFmtId="0" fontId="40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0" xfId="0" applyNumberFormat="1" applyFont="1" applyFill="1" applyBorder="1" applyAlignment="1" applyProtection="1">
      <alignment vertical="center" shrinkToFit="1"/>
      <protection/>
    </xf>
    <xf numFmtId="0" fontId="40" fillId="36" borderId="14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Font="1" applyFill="1" applyBorder="1" applyAlignment="1">
      <alignment vertical="center" shrinkToFit="1"/>
    </xf>
    <xf numFmtId="0" fontId="41" fillId="35" borderId="0" xfId="0" applyNumberFormat="1" applyFont="1" applyFill="1" applyAlignment="1" applyProtection="1">
      <alignment horizontal="center" vertical="center" shrinkToFit="1"/>
      <protection/>
    </xf>
    <xf numFmtId="0" fontId="41" fillId="35" borderId="0" xfId="0" applyNumberFormat="1" applyFont="1" applyFill="1" applyAlignment="1" applyProtection="1">
      <alignment horizontal="left" vertical="center" wrapText="1"/>
      <protection/>
    </xf>
    <xf numFmtId="0" fontId="41" fillId="35" borderId="0" xfId="0" applyNumberFormat="1" applyFont="1" applyFill="1" applyAlignment="1" applyProtection="1">
      <alignment horizontal="center" vertical="center" wrapText="1"/>
      <protection/>
    </xf>
    <xf numFmtId="0" fontId="40" fillId="33" borderId="0" xfId="0" applyFont="1" applyFill="1" applyBorder="1" applyAlignment="1">
      <alignment vertical="center"/>
    </xf>
    <xf numFmtId="0" fontId="34" fillId="0" borderId="14" xfId="0" applyNumberFormat="1" applyFont="1" applyFill="1" applyBorder="1" applyAlignment="1" applyProtection="1">
      <alignment horizontal="center" vertical="center" shrinkToFit="1"/>
      <protection/>
    </xf>
    <xf numFmtId="0" fontId="40" fillId="36" borderId="14" xfId="0" applyNumberFormat="1" applyFont="1" applyFill="1" applyBorder="1" applyAlignment="1" applyProtection="1">
      <alignment vertical="center" shrinkToFit="1"/>
      <protection locked="0"/>
    </xf>
    <xf numFmtId="0" fontId="40" fillId="33" borderId="0" xfId="0" applyFont="1" applyFill="1" applyBorder="1" applyAlignment="1">
      <alignment vertical="center" shrinkToFit="1"/>
    </xf>
    <xf numFmtId="49" fontId="40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0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NumberFormat="1" applyFont="1" applyFill="1" applyAlignment="1" applyProtection="1">
      <alignment vertical="center" shrinkToFit="1"/>
      <protection/>
    </xf>
    <xf numFmtId="0" fontId="40" fillId="33" borderId="0" xfId="0" applyNumberFormat="1" applyFont="1" applyFill="1" applyBorder="1" applyAlignment="1" applyProtection="1">
      <alignment horizontal="center" vertical="center" shrinkToFit="1"/>
      <protection/>
    </xf>
    <xf numFmtId="0" fontId="40" fillId="33" borderId="0" xfId="0" applyNumberFormat="1" applyFont="1" applyFill="1" applyBorder="1" applyAlignment="1" applyProtection="1">
      <alignment/>
      <protection/>
    </xf>
    <xf numFmtId="0" fontId="40" fillId="33" borderId="0" xfId="0" applyNumberFormat="1" applyFont="1" applyFill="1" applyAlignment="1" applyProtection="1">
      <alignment horizontal="center"/>
      <protection/>
    </xf>
    <xf numFmtId="0" fontId="42" fillId="33" borderId="0" xfId="0" applyNumberFormat="1" applyFont="1" applyFill="1" applyAlignment="1" applyProtection="1">
      <alignment vertical="center"/>
      <protection/>
    </xf>
    <xf numFmtId="0" fontId="41" fillId="33" borderId="0" xfId="0" applyNumberFormat="1" applyFont="1" applyFill="1" applyAlignment="1" applyProtection="1">
      <alignment vertical="center" shrinkToFit="1"/>
      <protection/>
    </xf>
    <xf numFmtId="0" fontId="4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33" borderId="0" xfId="0" applyNumberFormat="1" applyFont="1" applyFill="1" applyAlignment="1" applyProtection="1">
      <alignment/>
      <protection/>
    </xf>
    <xf numFmtId="0" fontId="25" fillId="0" borderId="0" xfId="61">
      <alignment vertical="center"/>
      <protection/>
    </xf>
    <xf numFmtId="0" fontId="25" fillId="0" borderId="15" xfId="61" applyBorder="1" applyAlignment="1">
      <alignment vertical="center"/>
      <protection/>
    </xf>
    <xf numFmtId="0" fontId="25" fillId="0" borderId="0" xfId="61" applyBorder="1">
      <alignment vertical="center"/>
      <protection/>
    </xf>
    <xf numFmtId="0" fontId="25" fillId="0" borderId="0" xfId="6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5" fillId="0" borderId="0" xfId="61" applyAlignment="1">
      <alignment vertical="center"/>
      <protection/>
    </xf>
    <xf numFmtId="0" fontId="25" fillId="0" borderId="0" xfId="61" applyBorder="1" applyAlignment="1">
      <alignment vertical="center"/>
      <protection/>
    </xf>
    <xf numFmtId="0" fontId="46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29" fillId="33" borderId="0" xfId="0" applyNumberFormat="1" applyFont="1" applyFill="1" applyBorder="1" applyAlignment="1" applyProtection="1">
      <alignment vertical="center" shrinkToFit="1"/>
      <protection/>
    </xf>
    <xf numFmtId="0" fontId="46" fillId="33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33" borderId="16" xfId="0" applyNumberFormat="1" applyFont="1" applyFill="1" applyBorder="1" applyAlignment="1" applyProtection="1">
      <alignment horizontal="left" vertical="center" shrinkToFit="1"/>
      <protection/>
    </xf>
    <xf numFmtId="0" fontId="34" fillId="33" borderId="17" xfId="0" applyNumberFormat="1" applyFont="1" applyFill="1" applyBorder="1" applyAlignment="1" applyProtection="1">
      <alignment vertical="center" shrinkToFit="1"/>
      <protection/>
    </xf>
    <xf numFmtId="0" fontId="12" fillId="0" borderId="18" xfId="0" applyFont="1" applyBorder="1" applyAlignment="1">
      <alignment horizontal="left" vertical="center" indent="1"/>
    </xf>
    <xf numFmtId="0" fontId="34" fillId="33" borderId="19" xfId="0" applyNumberFormat="1" applyFont="1" applyFill="1" applyBorder="1" applyAlignment="1" applyProtection="1">
      <alignment vertical="center" shrinkToFit="1"/>
      <protection/>
    </xf>
    <xf numFmtId="0" fontId="34" fillId="33" borderId="20" xfId="0" applyNumberFormat="1" applyFont="1" applyFill="1" applyBorder="1" applyAlignment="1" applyProtection="1">
      <alignment vertical="center" shrinkToFit="1"/>
      <protection/>
    </xf>
    <xf numFmtId="0" fontId="40" fillId="33" borderId="16" xfId="0" applyFont="1" applyFill="1" applyBorder="1" applyAlignment="1">
      <alignment vertical="center" shrinkToFit="1"/>
    </xf>
    <xf numFmtId="0" fontId="46" fillId="37" borderId="0" xfId="0" applyFont="1" applyFill="1" applyBorder="1" applyAlignment="1" applyProtection="1">
      <alignment vertical="center" shrinkToFit="1"/>
      <protection/>
    </xf>
    <xf numFmtId="0" fontId="13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 indent="1"/>
    </xf>
    <xf numFmtId="0" fontId="17" fillId="0" borderId="28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45" fillId="35" borderId="0" xfId="0" applyNumberFormat="1" applyFont="1" applyFill="1" applyAlignment="1" applyProtection="1">
      <alignment horizontal="center" vertical="center" wrapText="1"/>
      <protection/>
    </xf>
    <xf numFmtId="0" fontId="35" fillId="33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Font="1" applyBorder="1" applyAlignment="1">
      <alignment horizontal="left" vertical="center"/>
    </xf>
    <xf numFmtId="0" fontId="33" fillId="34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/>
    </xf>
    <xf numFmtId="0" fontId="40" fillId="36" borderId="3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0" xfId="0" applyFont="1" applyBorder="1" applyAlignment="1">
      <alignment vertical="center" shrinkToFit="1"/>
    </xf>
    <xf numFmtId="0" fontId="34" fillId="33" borderId="17" xfId="0" applyNumberFormat="1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 shrinkToFit="1"/>
    </xf>
    <xf numFmtId="0" fontId="34" fillId="33" borderId="1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35" fillId="0" borderId="19" xfId="0" applyNumberFormat="1" applyFont="1" applyFill="1" applyBorder="1" applyAlignment="1" applyProtection="1">
      <alignment horizontal="center"/>
      <protection/>
    </xf>
    <xf numFmtId="0" fontId="35" fillId="0" borderId="41" xfId="0" applyNumberFormat="1" applyFont="1" applyFill="1" applyBorder="1" applyAlignment="1" applyProtection="1">
      <alignment horizontal="center"/>
      <protection/>
    </xf>
    <xf numFmtId="0" fontId="35" fillId="0" borderId="42" xfId="0" applyNumberFormat="1" applyFont="1" applyFill="1" applyBorder="1" applyAlignment="1" applyProtection="1">
      <alignment horizontal="center"/>
      <protection/>
    </xf>
    <xf numFmtId="0" fontId="35" fillId="0" borderId="17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16" xfId="0" applyNumberFormat="1" applyFont="1" applyFill="1" applyBorder="1" applyAlignment="1" applyProtection="1">
      <alignment horizontal="center"/>
      <protection/>
    </xf>
    <xf numFmtId="0" fontId="35" fillId="0" borderId="20" xfId="0" applyNumberFormat="1" applyFont="1" applyFill="1" applyBorder="1" applyAlignment="1" applyProtection="1">
      <alignment horizontal="center"/>
      <protection/>
    </xf>
    <xf numFmtId="0" fontId="35" fillId="0" borderId="15" xfId="0" applyNumberFormat="1" applyFont="1" applyFill="1" applyBorder="1" applyAlignment="1" applyProtection="1">
      <alignment horizontal="center"/>
      <protection/>
    </xf>
    <xf numFmtId="0" fontId="35" fillId="0" borderId="43" xfId="0" applyNumberFormat="1" applyFont="1" applyFill="1" applyBorder="1" applyAlignment="1" applyProtection="1">
      <alignment horizontal="center"/>
      <protection/>
    </xf>
    <xf numFmtId="0" fontId="40" fillId="36" borderId="39" xfId="0" applyFont="1" applyFill="1" applyBorder="1" applyAlignment="1" applyProtection="1">
      <alignment horizontal="center" vertical="center" shrinkToFit="1"/>
      <protection locked="0"/>
    </xf>
    <xf numFmtId="0" fontId="40" fillId="0" borderId="44" xfId="0" applyFont="1" applyBorder="1" applyAlignment="1">
      <alignment vertical="center" shrinkToFit="1"/>
    </xf>
    <xf numFmtId="0" fontId="41" fillId="35" borderId="44" xfId="0" applyNumberFormat="1" applyFont="1" applyFill="1" applyBorder="1" applyAlignment="1" applyProtection="1">
      <alignment horizontal="center" vertical="center" shrinkToFit="1"/>
      <protection/>
    </xf>
    <xf numFmtId="49" fontId="40" fillId="36" borderId="39" xfId="0" applyNumberFormat="1" applyFont="1" applyFill="1" applyBorder="1" applyAlignment="1" applyProtection="1">
      <alignment horizontal="center" vertical="center" shrinkToFit="1"/>
      <protection locked="0"/>
    </xf>
    <xf numFmtId="49" fontId="40" fillId="36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0" xfId="0" applyFont="1" applyBorder="1" applyAlignment="1">
      <alignment horizontal="center" vertical="center" shrinkToFit="1"/>
    </xf>
    <xf numFmtId="0" fontId="34" fillId="33" borderId="0" xfId="0" applyNumberFormat="1" applyFont="1" applyFill="1" applyBorder="1" applyAlignment="1" applyProtection="1">
      <alignment vertical="center"/>
      <protection/>
    </xf>
    <xf numFmtId="0" fontId="40" fillId="36" borderId="39" xfId="0" applyNumberFormat="1" applyFont="1" applyFill="1" applyBorder="1" applyAlignment="1" applyProtection="1">
      <alignment vertical="center" shrinkToFit="1"/>
      <protection locked="0"/>
    </xf>
    <xf numFmtId="0" fontId="29" fillId="33" borderId="17" xfId="0" applyNumberFormat="1" applyFont="1" applyFill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40" fillId="36" borderId="40" xfId="0" applyNumberFormat="1" applyFont="1" applyFill="1" applyBorder="1" applyAlignment="1" applyProtection="1">
      <alignment horizontal="center" vertical="center" shrinkToFit="1"/>
      <protection locked="0"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>
      <alignment horizontal="center" vertical="center"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 horizontal="center" vertical="center"/>
    </xf>
    <xf numFmtId="0" fontId="29" fillId="33" borderId="17" xfId="0" applyNumberFormat="1" applyFont="1" applyFill="1" applyBorder="1" applyAlignment="1" applyProtection="1">
      <alignment horizontal="center" vertical="center" shrinkToFit="1"/>
      <protection/>
    </xf>
    <xf numFmtId="0" fontId="29" fillId="33" borderId="0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NumberFormat="1" applyFont="1" applyFill="1" applyAlignment="1" applyProtection="1">
      <alignment horizontal="center" wrapText="1"/>
      <protection/>
    </xf>
    <xf numFmtId="0" fontId="34" fillId="33" borderId="0" xfId="0" applyNumberFormat="1" applyFont="1" applyFill="1" applyAlignment="1" applyProtection="1">
      <alignment horizontal="center"/>
      <protection/>
    </xf>
    <xf numFmtId="0" fontId="41" fillId="35" borderId="15" xfId="0" applyNumberFormat="1" applyFont="1" applyFill="1" applyBorder="1" applyAlignment="1" applyProtection="1">
      <alignment horizontal="center" vertical="center" shrinkToFit="1"/>
      <protection/>
    </xf>
    <xf numFmtId="0" fontId="40" fillId="0" borderId="15" xfId="0" applyFont="1" applyBorder="1" applyAlignment="1">
      <alignment vertical="center" shrinkToFit="1"/>
    </xf>
    <xf numFmtId="0" fontId="40" fillId="33" borderId="41" xfId="0" applyNumberFormat="1" applyFont="1" applyFill="1" applyBorder="1" applyAlignment="1" applyProtection="1">
      <alignment vertical="top" wrapText="1" shrinkToFit="1"/>
      <protection locked="0"/>
    </xf>
    <xf numFmtId="0" fontId="40" fillId="33" borderId="41" xfId="0" applyFont="1" applyFill="1" applyBorder="1" applyAlignment="1" applyProtection="1">
      <alignment vertical="top" wrapText="1" shrinkToFit="1"/>
      <protection locked="0"/>
    </xf>
    <xf numFmtId="0" fontId="40" fillId="33" borderId="0" xfId="0" applyFont="1" applyFill="1" applyBorder="1" applyAlignment="1" applyProtection="1">
      <alignment vertical="top" wrapText="1" shrinkToFit="1"/>
      <protection locked="0"/>
    </xf>
    <xf numFmtId="0" fontId="43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 indent="1" shrinkToFit="1"/>
    </xf>
    <xf numFmtId="0" fontId="14" fillId="0" borderId="45" xfId="0" applyFont="1" applyBorder="1" applyAlignment="1">
      <alignment horizontal="distributed" vertical="center" indent="1" shrinkToFit="1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shrinkToFit="1"/>
    </xf>
    <xf numFmtId="0" fontId="23" fillId="0" borderId="28" xfId="0" applyNumberFormat="1" applyFont="1" applyBorder="1" applyAlignment="1">
      <alignment horizontal="distributed" vertical="center" shrinkToFit="1"/>
    </xf>
    <xf numFmtId="0" fontId="23" fillId="0" borderId="48" xfId="0" applyNumberFormat="1" applyFont="1" applyBorder="1" applyAlignment="1">
      <alignment horizontal="distributed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distributed" vertical="center" shrinkToFit="1"/>
    </xf>
    <xf numFmtId="0" fontId="14" fillId="0" borderId="50" xfId="0" applyFont="1" applyBorder="1" applyAlignment="1">
      <alignment horizontal="distributed" vertical="center" shrinkToFit="1"/>
    </xf>
    <xf numFmtId="0" fontId="14" fillId="0" borderId="54" xfId="0" applyFont="1" applyBorder="1" applyAlignment="1">
      <alignment horizontal="distributed" vertical="center" shrinkToFit="1"/>
    </xf>
    <xf numFmtId="0" fontId="14" fillId="0" borderId="55" xfId="0" applyFont="1" applyBorder="1" applyAlignment="1">
      <alignment horizontal="distributed" vertical="center" shrinkToFit="1"/>
    </xf>
    <xf numFmtId="0" fontId="14" fillId="0" borderId="56" xfId="0" applyFont="1" applyBorder="1" applyAlignment="1">
      <alignment horizontal="distributed" vertical="center" shrinkToFit="1"/>
    </xf>
    <xf numFmtId="0" fontId="14" fillId="0" borderId="57" xfId="0" applyFont="1" applyBorder="1" applyAlignment="1">
      <alignment horizontal="distributed" vertical="center" shrinkToFit="1"/>
    </xf>
    <xf numFmtId="0" fontId="21" fillId="0" borderId="48" xfId="0" applyFont="1" applyBorder="1" applyAlignment="1">
      <alignment horizontal="center" vertical="center" wrapText="1" shrinkToFit="1"/>
    </xf>
    <xf numFmtId="0" fontId="21" fillId="0" borderId="34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distributed" vertical="center" indent="1" shrinkToFit="1"/>
    </xf>
    <xf numFmtId="0" fontId="14" fillId="0" borderId="0" xfId="0" applyFont="1" applyBorder="1" applyAlignment="1">
      <alignment horizontal="distributed" vertical="center" indent="1" shrinkToFit="1"/>
    </xf>
    <xf numFmtId="0" fontId="14" fillId="0" borderId="55" xfId="0" applyFont="1" applyBorder="1" applyAlignment="1">
      <alignment horizontal="distributed" vertical="center" indent="1" shrinkToFit="1"/>
    </xf>
    <xf numFmtId="0" fontId="14" fillId="0" borderId="56" xfId="0" applyFont="1" applyBorder="1" applyAlignment="1">
      <alignment horizontal="distributed" vertical="center" indent="1" shrinkToFit="1"/>
    </xf>
    <xf numFmtId="0" fontId="23" fillId="0" borderId="0" xfId="0" applyFont="1" applyBorder="1" applyAlignment="1">
      <alignment horizontal="distributed" vertical="center" indent="1" shrinkToFit="1"/>
    </xf>
    <xf numFmtId="0" fontId="23" fillId="0" borderId="53" xfId="0" applyFont="1" applyBorder="1" applyAlignment="1">
      <alignment horizontal="distributed" vertical="center" indent="1" shrinkToFit="1"/>
    </xf>
    <xf numFmtId="0" fontId="23" fillId="0" borderId="56" xfId="0" applyFont="1" applyBorder="1" applyAlignment="1">
      <alignment horizontal="distributed" vertical="center" indent="1" shrinkToFit="1"/>
    </xf>
    <xf numFmtId="0" fontId="23" fillId="0" borderId="58" xfId="0" applyFont="1" applyBorder="1" applyAlignment="1">
      <alignment horizontal="distributed" vertical="center" indent="1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60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64" xfId="0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7" fillId="0" borderId="65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textRotation="255" shrinkToFit="1"/>
    </xf>
    <xf numFmtId="0" fontId="17" fillId="0" borderId="66" xfId="0" applyFont="1" applyBorder="1" applyAlignment="1">
      <alignment horizontal="center" vertical="center" textRotation="255" shrinkToFit="1"/>
    </xf>
    <xf numFmtId="0" fontId="14" fillId="0" borderId="35" xfId="0" applyFont="1" applyBorder="1" applyAlignment="1">
      <alignment horizontal="distributed" vertical="center" indent="2" shrinkToFit="1"/>
    </xf>
    <xf numFmtId="0" fontId="14" fillId="0" borderId="31" xfId="0" applyFont="1" applyBorder="1" applyAlignment="1">
      <alignment horizontal="distributed" vertical="center" indent="2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9" fillId="0" borderId="58" xfId="0" applyFont="1" applyBorder="1" applyAlignment="1">
      <alignment vertical="center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6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4" fillId="0" borderId="12" xfId="0" applyFont="1" applyBorder="1" applyAlignment="1">
      <alignment horizontal="distributed" vertical="center" indent="2" shrinkToFit="1"/>
    </xf>
    <xf numFmtId="0" fontId="14" fillId="0" borderId="22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distributed" vertical="center" indent="2" shrinkToFit="1"/>
    </xf>
    <xf numFmtId="0" fontId="14" fillId="0" borderId="10" xfId="0" applyFont="1" applyBorder="1" applyAlignment="1">
      <alignment horizontal="distributed" vertical="center" indent="2" shrinkToFit="1"/>
    </xf>
    <xf numFmtId="0" fontId="14" fillId="0" borderId="70" xfId="0" applyFont="1" applyBorder="1" applyAlignment="1">
      <alignment horizontal="distributed" vertical="center" indent="2" shrinkToFit="1"/>
    </xf>
    <xf numFmtId="0" fontId="14" fillId="0" borderId="70" xfId="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distributed" vertical="center"/>
    </xf>
    <xf numFmtId="0" fontId="14" fillId="0" borderId="73" xfId="0" applyFont="1" applyBorder="1" applyAlignment="1">
      <alignment horizontal="distributed" vertical="center" indent="2" shrinkToFit="1"/>
    </xf>
    <xf numFmtId="0" fontId="14" fillId="0" borderId="35" xfId="0" applyNumberFormat="1" applyFont="1" applyBorder="1" applyAlignment="1">
      <alignment horizontal="center" vertical="center" shrinkToFit="1"/>
    </xf>
    <xf numFmtId="0" fontId="14" fillId="0" borderId="31" xfId="0" applyNumberFormat="1" applyFont="1" applyBorder="1" applyAlignment="1">
      <alignment horizontal="center" vertical="center" shrinkToFit="1"/>
    </xf>
    <xf numFmtId="0" fontId="14" fillId="0" borderId="73" xfId="0" applyNumberFormat="1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horizontal="left" vertical="center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25" fillId="0" borderId="0" xfId="62" applyAlignment="1">
      <alignment/>
      <protection/>
    </xf>
    <xf numFmtId="0" fontId="25" fillId="0" borderId="76" xfId="62" applyBorder="1" applyAlignment="1">
      <alignment horizontal="center"/>
      <protection/>
    </xf>
    <xf numFmtId="0" fontId="25" fillId="0" borderId="77" xfId="62" applyBorder="1" applyAlignment="1">
      <alignment horizontal="center"/>
      <protection/>
    </xf>
    <xf numFmtId="0" fontId="25" fillId="0" borderId="78" xfId="62" applyBorder="1" applyAlignment="1">
      <alignment horizontal="center"/>
      <protection/>
    </xf>
    <xf numFmtId="0" fontId="25" fillId="0" borderId="76" xfId="62" applyBorder="1" applyAlignment="1">
      <alignment/>
      <protection/>
    </xf>
    <xf numFmtId="0" fontId="25" fillId="0" borderId="77" xfId="62" applyBorder="1" applyAlignment="1">
      <alignment/>
      <protection/>
    </xf>
    <xf numFmtId="0" fontId="25" fillId="0" borderId="78" xfId="62" applyBorder="1" applyAlignment="1">
      <alignment/>
      <protection/>
    </xf>
    <xf numFmtId="0" fontId="25" fillId="0" borderId="79" xfId="62" applyBorder="1" applyAlignment="1">
      <alignment/>
      <protection/>
    </xf>
    <xf numFmtId="0" fontId="25" fillId="0" borderId="80" xfId="62" applyBorder="1" applyAlignment="1">
      <alignment/>
      <protection/>
    </xf>
    <xf numFmtId="0" fontId="25" fillId="0" borderId="81" xfId="62" applyBorder="1" applyAlignment="1">
      <alignment/>
      <protection/>
    </xf>
    <xf numFmtId="0" fontId="25" fillId="0" borderId="13" xfId="62" applyBorder="1" applyAlignment="1">
      <alignment/>
      <protection/>
    </xf>
    <xf numFmtId="0" fontId="29" fillId="0" borderId="80" xfId="62" applyFont="1" applyBorder="1" applyAlignment="1">
      <alignment/>
      <protection/>
    </xf>
    <xf numFmtId="0" fontId="25" fillId="0" borderId="0" xfId="62" applyAlignment="1">
      <alignment horizontal="center"/>
      <protection/>
    </xf>
    <xf numFmtId="0" fontId="25" fillId="0" borderId="0" xfId="62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5" fillId="0" borderId="11" xfId="62" applyBorder="1" applyAlignment="1">
      <alignment horizontal="distributed" indent="1"/>
      <protection/>
    </xf>
    <xf numFmtId="0" fontId="0" fillId="0" borderId="11" xfId="0" applyBorder="1" applyAlignment="1">
      <alignment horizontal="distributed" indent="1"/>
    </xf>
    <xf numFmtId="0" fontId="25" fillId="0" borderId="13" xfId="62" applyBorder="1" applyAlignment="1">
      <alignment horizontal="center"/>
      <protection/>
    </xf>
    <xf numFmtId="0" fontId="26" fillId="0" borderId="0" xfId="62" applyFont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21" fillId="0" borderId="71" xfId="61" applyFont="1" applyBorder="1" applyAlignment="1">
      <alignment horizontal="center" vertical="center"/>
      <protection/>
    </xf>
    <xf numFmtId="0" fontId="21" fillId="0" borderId="71" xfId="61" applyFont="1" applyBorder="1" applyAlignment="1">
      <alignment horizontal="center" vertical="center" shrinkToFit="1"/>
      <protection/>
    </xf>
    <xf numFmtId="0" fontId="21" fillId="0" borderId="72" xfId="61" applyFont="1" applyBorder="1" applyAlignment="1">
      <alignment horizontal="center" vertical="center" shrinkToFit="1"/>
      <protection/>
    </xf>
    <xf numFmtId="0" fontId="21" fillId="0" borderId="82" xfId="61" applyFont="1" applyBorder="1" applyAlignment="1">
      <alignment horizontal="center" vertical="center"/>
      <protection/>
    </xf>
    <xf numFmtId="0" fontId="21" fillId="0" borderId="83" xfId="61" applyFont="1" applyBorder="1" applyAlignment="1">
      <alignment horizontal="center" vertical="center"/>
      <protection/>
    </xf>
    <xf numFmtId="0" fontId="21" fillId="0" borderId="83" xfId="61" applyFont="1" applyBorder="1" applyAlignment="1">
      <alignment horizontal="center" vertical="center" shrinkToFit="1"/>
      <protection/>
    </xf>
    <xf numFmtId="0" fontId="21" fillId="0" borderId="84" xfId="61" applyFont="1" applyBorder="1" applyAlignment="1">
      <alignment horizontal="center" vertical="center" shrinkToFit="1"/>
      <protection/>
    </xf>
    <xf numFmtId="0" fontId="25" fillId="0" borderId="85" xfId="61" applyBorder="1" applyAlignment="1">
      <alignment horizontal="center" vertical="center"/>
      <protection/>
    </xf>
    <xf numFmtId="0" fontId="25" fillId="0" borderId="86" xfId="61" applyBorder="1" applyAlignment="1">
      <alignment horizontal="center" vertical="center"/>
      <protection/>
    </xf>
    <xf numFmtId="0" fontId="25" fillId="0" borderId="87" xfId="61" applyBorder="1" applyAlignment="1">
      <alignment horizontal="center" vertical="center"/>
      <protection/>
    </xf>
    <xf numFmtId="0" fontId="25" fillId="0" borderId="71" xfId="61" applyBorder="1" applyAlignment="1">
      <alignment horizontal="center" vertical="center"/>
      <protection/>
    </xf>
    <xf numFmtId="0" fontId="25" fillId="0" borderId="88" xfId="61" applyBorder="1" applyAlignment="1">
      <alignment horizontal="center" vertical="center"/>
      <protection/>
    </xf>
    <xf numFmtId="0" fontId="21" fillId="0" borderId="89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 shrinkToFit="1"/>
      <protection/>
    </xf>
    <xf numFmtId="0" fontId="21" fillId="0" borderId="90" xfId="61" applyFont="1" applyBorder="1" applyAlignment="1">
      <alignment horizontal="center" vertical="center" shrinkToFit="1"/>
      <protection/>
    </xf>
    <xf numFmtId="0" fontId="25" fillId="0" borderId="91" xfId="61" applyBorder="1" applyAlignment="1">
      <alignment horizontal="center" vertical="center"/>
      <protection/>
    </xf>
    <xf numFmtId="0" fontId="21" fillId="0" borderId="92" xfId="61" applyFont="1" applyBorder="1" applyAlignment="1">
      <alignment horizontal="center" vertical="center"/>
      <protection/>
    </xf>
    <xf numFmtId="0" fontId="25" fillId="0" borderId="93" xfId="61" applyBorder="1" applyAlignment="1">
      <alignment horizontal="center" vertical="center"/>
      <protection/>
    </xf>
    <xf numFmtId="0" fontId="25" fillId="0" borderId="94" xfId="61" applyBorder="1" applyAlignment="1">
      <alignment horizontal="center" vertical="center"/>
      <protection/>
    </xf>
    <xf numFmtId="0" fontId="25" fillId="0" borderId="95" xfId="61" applyBorder="1" applyAlignment="1">
      <alignment horizontal="center" vertical="center"/>
      <protection/>
    </xf>
    <xf numFmtId="0" fontId="25" fillId="0" borderId="96" xfId="61" applyBorder="1" applyAlignment="1">
      <alignment horizontal="center" vertical="center"/>
      <protection/>
    </xf>
    <xf numFmtId="0" fontId="25" fillId="0" borderId="94" xfId="61" applyBorder="1" applyAlignment="1">
      <alignment horizontal="center" vertical="center" shrinkToFit="1"/>
      <protection/>
    </xf>
    <xf numFmtId="0" fontId="25" fillId="0" borderId="97" xfId="61" applyBorder="1" applyAlignment="1">
      <alignment horizontal="center" vertical="center" shrinkToFit="1"/>
      <protection/>
    </xf>
    <xf numFmtId="0" fontId="25" fillId="0" borderId="98" xfId="61" applyBorder="1" applyAlignment="1">
      <alignment horizontal="center" vertical="center"/>
      <protection/>
    </xf>
    <xf numFmtId="0" fontId="25" fillId="0" borderId="83" xfId="61" applyBorder="1" applyAlignment="1">
      <alignment horizontal="center" vertical="center"/>
      <protection/>
    </xf>
    <xf numFmtId="0" fontId="25" fillId="0" borderId="99" xfId="61" applyBorder="1" applyAlignment="1">
      <alignment horizontal="center" vertical="center"/>
      <protection/>
    </xf>
    <xf numFmtId="0" fontId="25" fillId="0" borderId="100" xfId="61" applyBorder="1" applyAlignment="1">
      <alignment horizontal="center" vertical="center"/>
      <protection/>
    </xf>
    <xf numFmtId="0" fontId="25" fillId="0" borderId="78" xfId="61" applyBorder="1" applyAlignment="1">
      <alignment horizontal="center" vertical="center"/>
      <protection/>
    </xf>
    <xf numFmtId="0" fontId="21" fillId="0" borderId="76" xfId="61" applyFont="1" applyBorder="1" applyAlignment="1">
      <alignment horizontal="center" vertical="center"/>
      <protection/>
    </xf>
    <xf numFmtId="0" fontId="21" fillId="0" borderId="78" xfId="61" applyFont="1" applyBorder="1" applyAlignment="1">
      <alignment horizontal="center" vertical="center"/>
      <protection/>
    </xf>
    <xf numFmtId="0" fontId="21" fillId="0" borderId="77" xfId="61" applyFont="1" applyBorder="1" applyAlignment="1">
      <alignment horizontal="center" vertical="center"/>
      <protection/>
    </xf>
    <xf numFmtId="0" fontId="18" fillId="0" borderId="76" xfId="61" applyFont="1" applyBorder="1" applyAlignment="1">
      <alignment horizontal="center" vertical="center" shrinkToFit="1"/>
      <protection/>
    </xf>
    <xf numFmtId="0" fontId="18" fillId="0" borderId="77" xfId="61" applyFont="1" applyBorder="1" applyAlignment="1">
      <alignment horizontal="center" vertical="center" shrinkToFit="1"/>
      <protection/>
    </xf>
    <xf numFmtId="0" fontId="18" fillId="0" borderId="78" xfId="61" applyFont="1" applyBorder="1" applyAlignment="1">
      <alignment horizontal="center" vertical="center" shrinkToFit="1"/>
      <protection/>
    </xf>
    <xf numFmtId="0" fontId="21" fillId="0" borderId="101" xfId="61" applyFont="1" applyBorder="1" applyAlignment="1">
      <alignment horizontal="center" vertical="center"/>
      <protection/>
    </xf>
    <xf numFmtId="0" fontId="25" fillId="0" borderId="102" xfId="61" applyBorder="1" applyAlignment="1">
      <alignment horizontal="center" vertical="center"/>
      <protection/>
    </xf>
    <xf numFmtId="0" fontId="25" fillId="0" borderId="103" xfId="61" applyBorder="1" applyAlignment="1">
      <alignment horizontal="center" vertical="center"/>
      <protection/>
    </xf>
    <xf numFmtId="0" fontId="21" fillId="0" borderId="104" xfId="61" applyFont="1" applyBorder="1" applyAlignment="1">
      <alignment horizontal="center" vertical="center"/>
      <protection/>
    </xf>
    <xf numFmtId="0" fontId="21" fillId="0" borderId="103" xfId="61" applyFont="1" applyBorder="1" applyAlignment="1">
      <alignment horizontal="center" vertical="center"/>
      <protection/>
    </xf>
    <xf numFmtId="0" fontId="21" fillId="0" borderId="105" xfId="61" applyFont="1" applyBorder="1" applyAlignment="1">
      <alignment horizontal="center" vertical="center"/>
      <protection/>
    </xf>
    <xf numFmtId="0" fontId="18" fillId="0" borderId="104" xfId="61" applyFont="1" applyBorder="1" applyAlignment="1">
      <alignment horizontal="center" vertical="center" shrinkToFit="1"/>
      <protection/>
    </xf>
    <xf numFmtId="0" fontId="18" fillId="0" borderId="105" xfId="61" applyFont="1" applyBorder="1" applyAlignment="1">
      <alignment horizontal="center" vertical="center" shrinkToFit="1"/>
      <protection/>
    </xf>
    <xf numFmtId="0" fontId="18" fillId="0" borderId="103" xfId="61" applyFont="1" applyBorder="1" applyAlignment="1">
      <alignment horizontal="center" vertical="center" shrinkToFit="1"/>
      <protection/>
    </xf>
    <xf numFmtId="0" fontId="21" fillId="0" borderId="106" xfId="61" applyFont="1" applyBorder="1" applyAlignment="1">
      <alignment horizontal="center" vertical="center"/>
      <protection/>
    </xf>
    <xf numFmtId="0" fontId="25" fillId="0" borderId="107" xfId="61" applyBorder="1" applyAlignment="1">
      <alignment horizontal="center" vertical="center"/>
      <protection/>
    </xf>
    <xf numFmtId="0" fontId="25" fillId="0" borderId="62" xfId="61" applyBorder="1" applyAlignment="1">
      <alignment horizontal="center" vertical="center"/>
      <protection/>
    </xf>
    <xf numFmtId="0" fontId="18" fillId="0" borderId="62" xfId="61" applyFont="1" applyBorder="1" applyAlignment="1">
      <alignment horizontal="center" vertical="center" shrinkToFit="1"/>
      <protection/>
    </xf>
    <xf numFmtId="0" fontId="21" fillId="0" borderId="90" xfId="61" applyFont="1" applyBorder="1" applyAlignment="1">
      <alignment horizontal="center" vertical="center"/>
      <protection/>
    </xf>
    <xf numFmtId="0" fontId="17" fillId="0" borderId="105" xfId="61" applyFont="1" applyBorder="1" applyAlignment="1">
      <alignment horizontal="center" vertical="center" shrinkToFit="1"/>
      <protection/>
    </xf>
    <xf numFmtId="0" fontId="17" fillId="0" borderId="106" xfId="61" applyFont="1" applyBorder="1" applyAlignment="1">
      <alignment horizontal="center" vertical="center" shrinkToFit="1"/>
      <protection/>
    </xf>
    <xf numFmtId="0" fontId="25" fillId="0" borderId="97" xfId="61" applyBorder="1" applyAlignment="1">
      <alignment horizontal="center" vertical="center"/>
      <protection/>
    </xf>
    <xf numFmtId="0" fontId="25" fillId="0" borderId="108" xfId="61" applyBorder="1" applyAlignment="1">
      <alignment horizontal="center" vertical="center"/>
      <protection/>
    </xf>
    <xf numFmtId="0" fontId="25" fillId="0" borderId="13" xfId="61" applyBorder="1" applyAlignment="1">
      <alignment horizontal="center" vertical="center"/>
      <protection/>
    </xf>
    <xf numFmtId="0" fontId="17" fillId="0" borderId="77" xfId="61" applyFont="1" applyBorder="1" applyAlignment="1">
      <alignment horizontal="center" vertical="center" shrinkToFit="1"/>
      <protection/>
    </xf>
    <xf numFmtId="0" fontId="17" fillId="0" borderId="101" xfId="61" applyFont="1" applyBorder="1" applyAlignment="1">
      <alignment horizontal="center" vertical="center" shrinkToFit="1"/>
      <protection/>
    </xf>
    <xf numFmtId="0" fontId="25" fillId="0" borderId="0" xfId="61" applyAlignment="1">
      <alignment horizontal="center" vertical="center"/>
      <protection/>
    </xf>
    <xf numFmtId="0" fontId="25" fillId="0" borderId="15" xfId="61" applyBorder="1" applyAlignment="1">
      <alignment horizontal="center" vertical="center"/>
      <protection/>
    </xf>
    <xf numFmtId="0" fontId="44" fillId="0" borderId="39" xfId="61" applyFont="1" applyBorder="1" applyAlignment="1">
      <alignment horizontal="center" vertical="center" shrinkToFit="1"/>
      <protection/>
    </xf>
    <xf numFmtId="0" fontId="44" fillId="0" borderId="44" xfId="61" applyFont="1" applyBorder="1" applyAlignment="1">
      <alignment horizontal="center" vertical="center" shrinkToFit="1"/>
      <protection/>
    </xf>
    <xf numFmtId="0" fontId="44" fillId="0" borderId="40" xfId="61" applyFont="1" applyBorder="1" applyAlignment="1">
      <alignment horizontal="center" vertical="center" shrinkToFit="1"/>
      <protection/>
    </xf>
    <xf numFmtId="0" fontId="25" fillId="0" borderId="109" xfId="61" applyBorder="1" applyAlignment="1">
      <alignment horizontal="center" vertical="center"/>
      <protection/>
    </xf>
    <xf numFmtId="0" fontId="25" fillId="0" borderId="110" xfId="61" applyBorder="1" applyAlignment="1">
      <alignment horizontal="center" vertical="center"/>
      <protection/>
    </xf>
    <xf numFmtId="0" fontId="25" fillId="0" borderId="111" xfId="61" applyBorder="1" applyAlignment="1">
      <alignment horizontal="center" vertical="center"/>
      <protection/>
    </xf>
    <xf numFmtId="0" fontId="21" fillId="0" borderId="112" xfId="61" applyFont="1" applyBorder="1" applyAlignment="1">
      <alignment horizontal="center" vertical="center" shrinkToFit="1"/>
      <protection/>
    </xf>
    <xf numFmtId="0" fontId="21" fillId="0" borderId="110" xfId="61" applyFont="1" applyBorder="1" applyAlignment="1">
      <alignment horizontal="center" vertical="center" shrinkToFit="1"/>
      <protection/>
    </xf>
    <xf numFmtId="0" fontId="21" fillId="0" borderId="113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31回北信越サッカー参加申込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76200</xdr:rowOff>
    </xdr:from>
    <xdr:to>
      <xdr:col>7</xdr:col>
      <xdr:colOff>142875</xdr:colOff>
      <xdr:row>13</xdr:row>
      <xdr:rowOff>428625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686050" y="3343275"/>
          <a:ext cx="1133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（教・指・認）</a:t>
          </a:r>
        </a:p>
      </xdr:txBody>
    </xdr:sp>
    <xdr:clientData/>
  </xdr:twoCellAnchor>
  <xdr:twoCellAnchor>
    <xdr:from>
      <xdr:col>10</xdr:col>
      <xdr:colOff>438150</xdr:colOff>
      <xdr:row>13</xdr:row>
      <xdr:rowOff>95250</xdr:rowOff>
    </xdr:from>
    <xdr:to>
      <xdr:col>12</xdr:col>
      <xdr:colOff>190500</xdr:colOff>
      <xdr:row>13</xdr:row>
      <xdr:rowOff>447675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534150" y="3362325"/>
          <a:ext cx="127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（教・指・生）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showOutlineSymbols="0" zoomScalePageLayoutView="0" workbookViewId="0" topLeftCell="A1">
      <selection activeCell="F17" sqref="F17"/>
    </sheetView>
  </sheetViews>
  <sheetFormatPr defaultColWidth="10.6640625" defaultRowHeight="15"/>
  <cols>
    <col min="1" max="1" width="11.4453125" style="28" bestFit="1" customWidth="1"/>
    <col min="2" max="2" width="6.6640625" style="28" customWidth="1"/>
    <col min="3" max="3" width="1.66796875" style="28" customWidth="1"/>
    <col min="4" max="4" width="6.6640625" style="28" customWidth="1"/>
    <col min="5" max="5" width="1.66796875" style="28" customWidth="1"/>
    <col min="6" max="6" width="6.6640625" style="28" customWidth="1"/>
    <col min="7" max="7" width="1.66796875" style="28" customWidth="1"/>
    <col min="8" max="8" width="6.6640625" style="28" customWidth="1"/>
    <col min="9" max="10" width="2.10546875" style="48" customWidth="1"/>
    <col min="11" max="12" width="3.6640625" style="28" customWidth="1"/>
    <col min="13" max="13" width="10.88671875" style="28" customWidth="1"/>
    <col min="14" max="14" width="11.4453125" style="28" customWidth="1"/>
    <col min="15" max="15" width="4.4453125" style="28" customWidth="1"/>
    <col min="16" max="16" width="4.4453125" style="28" hidden="1" customWidth="1"/>
    <col min="17" max="19" width="4.99609375" style="28" hidden="1" customWidth="1"/>
    <col min="20" max="20" width="7.10546875" style="28" customWidth="1"/>
    <col min="21" max="21" width="0" style="28" hidden="1" customWidth="1"/>
    <col min="22" max="16384" width="10.6640625" style="28" customWidth="1"/>
  </cols>
  <sheetData>
    <row r="1" spans="1:22" ht="36.75" customHeight="1">
      <c r="A1" s="101" t="s">
        <v>98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27"/>
      <c r="V1" s="53"/>
    </row>
    <row r="2" spans="1:21" s="29" customFormat="1" ht="6.75" customHeight="1" thickBot="1">
      <c r="A2" s="50"/>
      <c r="I2" s="30"/>
      <c r="J2" s="30"/>
      <c r="L2" s="99">
        <f>IF(COUNTA($T$4:$T$21)=0,"（注意） キャプテンに「１」を入力してください。","")</f>
      </c>
      <c r="M2" s="100"/>
      <c r="N2" s="100"/>
      <c r="O2" s="100"/>
      <c r="P2" s="100"/>
      <c r="Q2" s="100"/>
      <c r="R2" s="135" t="s">
        <v>63</v>
      </c>
      <c r="S2" s="136"/>
      <c r="U2" s="31" t="s">
        <v>94</v>
      </c>
    </row>
    <row r="3" spans="1:21" s="29" customFormat="1" ht="26.25" thickBot="1">
      <c r="A3" s="51"/>
      <c r="B3" s="35" t="s">
        <v>142</v>
      </c>
      <c r="C3" s="105" t="s">
        <v>30</v>
      </c>
      <c r="D3" s="106"/>
      <c r="G3" s="36"/>
      <c r="H3" s="36"/>
      <c r="I3" s="36"/>
      <c r="J3" s="36"/>
      <c r="K3" s="32" t="s">
        <v>75</v>
      </c>
      <c r="L3" s="32" t="s">
        <v>74</v>
      </c>
      <c r="M3" s="37" t="s">
        <v>16</v>
      </c>
      <c r="N3" s="37" t="s">
        <v>21</v>
      </c>
      <c r="O3" s="37" t="s">
        <v>17</v>
      </c>
      <c r="P3" s="37" t="s">
        <v>18</v>
      </c>
      <c r="Q3" s="37" t="s">
        <v>19</v>
      </c>
      <c r="R3" s="37" t="s">
        <v>27</v>
      </c>
      <c r="S3" s="37" t="s">
        <v>28</v>
      </c>
      <c r="T3" s="38" t="s">
        <v>22</v>
      </c>
      <c r="U3" s="39" t="s">
        <v>93</v>
      </c>
    </row>
    <row r="4" spans="1:27" s="29" customFormat="1" ht="15" customHeight="1" thickBot="1">
      <c r="A4" s="51"/>
      <c r="B4" s="52"/>
      <c r="C4" s="124"/>
      <c r="D4" s="108"/>
      <c r="E4" s="108"/>
      <c r="F4" s="108"/>
      <c r="G4" s="108"/>
      <c r="H4" s="108"/>
      <c r="I4" s="108"/>
      <c r="J4" s="40"/>
      <c r="K4" s="41">
        <v>1</v>
      </c>
      <c r="L4" s="33" t="s">
        <v>112</v>
      </c>
      <c r="M4" s="42" t="s">
        <v>156</v>
      </c>
      <c r="N4" s="42" t="s">
        <v>155</v>
      </c>
      <c r="O4" s="33">
        <v>3</v>
      </c>
      <c r="P4" s="33"/>
      <c r="Q4" s="33"/>
      <c r="R4" s="33"/>
      <c r="S4" s="33"/>
      <c r="T4" s="33"/>
      <c r="U4" s="33"/>
      <c r="V4" s="31"/>
      <c r="W4" s="31"/>
      <c r="X4" s="31"/>
      <c r="Y4" s="31"/>
      <c r="Z4" s="31"/>
      <c r="AA4" s="31"/>
    </row>
    <row r="5" spans="1:21" s="29" customFormat="1" ht="15.75" thickBot="1">
      <c r="A5" s="32" t="s">
        <v>120</v>
      </c>
      <c r="B5" s="33">
        <v>3</v>
      </c>
      <c r="C5" s="107" t="s">
        <v>96</v>
      </c>
      <c r="D5" s="108"/>
      <c r="E5" s="108"/>
      <c r="F5" s="108"/>
      <c r="G5" s="108"/>
      <c r="H5" s="108"/>
      <c r="I5" s="108"/>
      <c r="J5" s="40"/>
      <c r="K5" s="41">
        <v>2</v>
      </c>
      <c r="L5" s="33" t="s">
        <v>115</v>
      </c>
      <c r="M5" s="42" t="s">
        <v>156</v>
      </c>
      <c r="N5" s="42" t="s">
        <v>155</v>
      </c>
      <c r="O5" s="33">
        <v>3</v>
      </c>
      <c r="P5" s="33"/>
      <c r="Q5" s="33"/>
      <c r="R5" s="33"/>
      <c r="S5" s="33"/>
      <c r="T5" s="33"/>
      <c r="U5" s="33"/>
    </row>
    <row r="6" spans="1:21" s="29" customFormat="1" ht="15.75" thickBot="1">
      <c r="A6" s="32" t="s">
        <v>56</v>
      </c>
      <c r="B6" s="118" t="s">
        <v>143</v>
      </c>
      <c r="C6" s="119"/>
      <c r="D6" s="119"/>
      <c r="E6" s="104"/>
      <c r="F6" s="105" t="s">
        <v>76</v>
      </c>
      <c r="G6" s="106"/>
      <c r="H6" s="106"/>
      <c r="I6" s="106"/>
      <c r="J6" s="43"/>
      <c r="K6" s="41">
        <v>3</v>
      </c>
      <c r="L6" s="33" t="s">
        <v>115</v>
      </c>
      <c r="M6" s="42" t="s">
        <v>156</v>
      </c>
      <c r="N6" s="42" t="s">
        <v>155</v>
      </c>
      <c r="O6" s="33">
        <v>3</v>
      </c>
      <c r="P6" s="33"/>
      <c r="Q6" s="33"/>
      <c r="R6" s="33"/>
      <c r="S6" s="33"/>
      <c r="T6" s="33"/>
      <c r="U6" s="33"/>
    </row>
    <row r="7" spans="1:21" s="29" customFormat="1" ht="15.75" thickBot="1">
      <c r="A7" s="32" t="s">
        <v>0</v>
      </c>
      <c r="B7" s="118" t="s">
        <v>144</v>
      </c>
      <c r="C7" s="119"/>
      <c r="D7" s="119"/>
      <c r="E7" s="104"/>
      <c r="F7" s="105" t="s">
        <v>20</v>
      </c>
      <c r="G7" s="106"/>
      <c r="H7" s="106"/>
      <c r="I7" s="106"/>
      <c r="J7" s="43"/>
      <c r="K7" s="41">
        <v>4</v>
      </c>
      <c r="L7" s="33" t="s">
        <v>115</v>
      </c>
      <c r="M7" s="42" t="s">
        <v>156</v>
      </c>
      <c r="N7" s="42" t="s">
        <v>155</v>
      </c>
      <c r="O7" s="33">
        <v>3</v>
      </c>
      <c r="P7" s="33"/>
      <c r="Q7" s="33"/>
      <c r="R7" s="33"/>
      <c r="S7" s="33"/>
      <c r="T7" s="33"/>
      <c r="U7" s="33"/>
    </row>
    <row r="8" spans="1:21" s="29" customFormat="1" ht="15.75" thickBot="1">
      <c r="A8" s="32" t="s">
        <v>1</v>
      </c>
      <c r="B8" s="44" t="s">
        <v>147</v>
      </c>
      <c r="C8" s="45" t="s">
        <v>12</v>
      </c>
      <c r="D8" s="33">
        <v>52</v>
      </c>
      <c r="E8" s="45" t="s">
        <v>12</v>
      </c>
      <c r="F8" s="44" t="s">
        <v>148</v>
      </c>
      <c r="G8" s="34"/>
      <c r="H8" s="46"/>
      <c r="I8" s="34"/>
      <c r="J8" s="34"/>
      <c r="K8" s="41">
        <v>5</v>
      </c>
      <c r="L8" s="33" t="s">
        <v>115</v>
      </c>
      <c r="M8" s="42" t="s">
        <v>156</v>
      </c>
      <c r="N8" s="42" t="s">
        <v>155</v>
      </c>
      <c r="O8" s="33">
        <v>3</v>
      </c>
      <c r="P8" s="33"/>
      <c r="Q8" s="33"/>
      <c r="R8" s="33"/>
      <c r="S8" s="33"/>
      <c r="T8" s="33"/>
      <c r="U8" s="33"/>
    </row>
    <row r="9" spans="1:21" s="29" customFormat="1" ht="15.75" thickBot="1">
      <c r="A9" s="32" t="s">
        <v>2</v>
      </c>
      <c r="B9" s="47" t="str">
        <f>IF(B8="","",B8)</f>
        <v>0766</v>
      </c>
      <c r="C9" s="45" t="s">
        <v>12</v>
      </c>
      <c r="D9" s="44" t="s">
        <v>149</v>
      </c>
      <c r="E9" s="45" t="s">
        <v>12</v>
      </c>
      <c r="F9" s="44" t="s">
        <v>150</v>
      </c>
      <c r="G9" s="34"/>
      <c r="H9" s="46"/>
      <c r="I9" s="34"/>
      <c r="J9" s="34"/>
      <c r="K9" s="41">
        <v>6</v>
      </c>
      <c r="L9" s="33" t="s">
        <v>116</v>
      </c>
      <c r="M9" s="42" t="s">
        <v>156</v>
      </c>
      <c r="N9" s="42" t="s">
        <v>155</v>
      </c>
      <c r="O9" s="33">
        <v>3</v>
      </c>
      <c r="P9" s="33"/>
      <c r="Q9" s="33"/>
      <c r="R9" s="33"/>
      <c r="S9" s="33"/>
      <c r="T9" s="33">
        <v>1</v>
      </c>
      <c r="U9" s="33"/>
    </row>
    <row r="10" spans="1:21" s="29" customFormat="1" ht="15.75" thickBot="1">
      <c r="A10" s="32" t="s">
        <v>3</v>
      </c>
      <c r="B10" s="44" t="s">
        <v>151</v>
      </c>
      <c r="C10" s="45" t="s">
        <v>12</v>
      </c>
      <c r="D10" s="44" t="s">
        <v>152</v>
      </c>
      <c r="E10" s="34"/>
      <c r="F10" s="46"/>
      <c r="G10" s="46"/>
      <c r="H10" s="46"/>
      <c r="I10" s="34"/>
      <c r="J10" s="34"/>
      <c r="K10" s="41">
        <v>7</v>
      </c>
      <c r="L10" s="33" t="s">
        <v>116</v>
      </c>
      <c r="M10" s="42" t="s">
        <v>156</v>
      </c>
      <c r="N10" s="42" t="s">
        <v>155</v>
      </c>
      <c r="O10" s="33">
        <v>3</v>
      </c>
      <c r="P10" s="33"/>
      <c r="Q10" s="33"/>
      <c r="R10" s="33"/>
      <c r="S10" s="33"/>
      <c r="T10" s="33"/>
      <c r="U10" s="33"/>
    </row>
    <row r="11" spans="1:21" s="29" customFormat="1" ht="15.75" thickBot="1">
      <c r="A11" s="32" t="s">
        <v>4</v>
      </c>
      <c r="B11" s="125" t="s">
        <v>153</v>
      </c>
      <c r="C11" s="119"/>
      <c r="D11" s="119"/>
      <c r="E11" s="119"/>
      <c r="F11" s="119"/>
      <c r="G11" s="104"/>
      <c r="H11" s="46"/>
      <c r="I11" s="34"/>
      <c r="J11" s="34"/>
      <c r="K11" s="41">
        <v>8</v>
      </c>
      <c r="L11" s="33" t="s">
        <v>116</v>
      </c>
      <c r="M11" s="42" t="s">
        <v>156</v>
      </c>
      <c r="N11" s="42" t="s">
        <v>155</v>
      </c>
      <c r="O11" s="33">
        <v>3</v>
      </c>
      <c r="P11" s="33"/>
      <c r="Q11" s="33"/>
      <c r="R11" s="33"/>
      <c r="S11" s="33"/>
      <c r="T11" s="33"/>
      <c r="U11" s="33"/>
    </row>
    <row r="12" spans="1:21" s="29" customFormat="1" ht="15.75" thickBot="1">
      <c r="A12" s="32" t="s">
        <v>5</v>
      </c>
      <c r="B12" s="103" t="s">
        <v>154</v>
      </c>
      <c r="C12" s="104"/>
      <c r="D12" s="46"/>
      <c r="E12" s="46"/>
      <c r="F12" s="46"/>
      <c r="G12" s="46"/>
      <c r="H12" s="46"/>
      <c r="I12" s="34"/>
      <c r="J12" s="34"/>
      <c r="K12" s="41">
        <v>9</v>
      </c>
      <c r="L12" s="33" t="s">
        <v>117</v>
      </c>
      <c r="M12" s="42" t="s">
        <v>156</v>
      </c>
      <c r="N12" s="42" t="s">
        <v>155</v>
      </c>
      <c r="O12" s="33">
        <v>3</v>
      </c>
      <c r="P12" s="33"/>
      <c r="Q12" s="33"/>
      <c r="R12" s="33"/>
      <c r="S12" s="33"/>
      <c r="T12" s="33"/>
      <c r="U12" s="33"/>
    </row>
    <row r="13" spans="1:21" s="29" customFormat="1" ht="15.75" thickBot="1">
      <c r="A13" s="32" t="s">
        <v>138</v>
      </c>
      <c r="B13" s="103" t="s">
        <v>155</v>
      </c>
      <c r="C13" s="128"/>
      <c r="D13" s="46"/>
      <c r="E13" s="46"/>
      <c r="F13" s="46"/>
      <c r="G13" s="46"/>
      <c r="H13" s="46"/>
      <c r="I13" s="34"/>
      <c r="J13" s="62"/>
      <c r="K13" s="41">
        <v>10</v>
      </c>
      <c r="L13" s="33" t="s">
        <v>117</v>
      </c>
      <c r="M13" s="42" t="s">
        <v>156</v>
      </c>
      <c r="N13" s="42" t="s">
        <v>155</v>
      </c>
      <c r="O13" s="33">
        <v>3</v>
      </c>
      <c r="P13" s="33"/>
      <c r="Q13" s="33"/>
      <c r="R13" s="33"/>
      <c r="S13" s="33"/>
      <c r="T13" s="33"/>
      <c r="U13" s="33"/>
    </row>
    <row r="14" spans="1:21" s="29" customFormat="1" ht="15.75" thickBot="1">
      <c r="A14" s="32" t="s">
        <v>6</v>
      </c>
      <c r="B14" s="103" t="s">
        <v>156</v>
      </c>
      <c r="C14" s="123"/>
      <c r="D14" s="61" t="s">
        <v>125</v>
      </c>
      <c r="E14" s="126" t="s">
        <v>124</v>
      </c>
      <c r="F14" s="127"/>
      <c r="G14" s="127"/>
      <c r="H14" s="127"/>
      <c r="I14" s="127"/>
      <c r="J14" s="62"/>
      <c r="K14" s="41">
        <v>11</v>
      </c>
      <c r="L14" s="33" t="s">
        <v>117</v>
      </c>
      <c r="M14" s="42" t="s">
        <v>156</v>
      </c>
      <c r="N14" s="42" t="s">
        <v>155</v>
      </c>
      <c r="O14" s="33">
        <v>3</v>
      </c>
      <c r="P14" s="33"/>
      <c r="Q14" s="33"/>
      <c r="R14" s="33"/>
      <c r="S14" s="33"/>
      <c r="T14" s="33"/>
      <c r="U14" s="33"/>
    </row>
    <row r="15" spans="1:21" s="29" customFormat="1" ht="15.75" thickBot="1">
      <c r="A15" s="32" t="s">
        <v>136</v>
      </c>
      <c r="B15" s="121" t="s">
        <v>157</v>
      </c>
      <c r="C15" s="122"/>
      <c r="D15" s="73"/>
      <c r="E15" s="62"/>
      <c r="F15" s="76"/>
      <c r="G15" s="76"/>
      <c r="H15" s="76"/>
      <c r="I15" s="76"/>
      <c r="J15" s="70"/>
      <c r="K15" s="41">
        <v>12</v>
      </c>
      <c r="L15" s="33" t="s">
        <v>112</v>
      </c>
      <c r="M15" s="42" t="s">
        <v>156</v>
      </c>
      <c r="N15" s="42" t="s">
        <v>155</v>
      </c>
      <c r="O15" s="33">
        <v>2</v>
      </c>
      <c r="P15" s="33"/>
      <c r="Q15" s="33"/>
      <c r="R15" s="33"/>
      <c r="S15" s="33"/>
      <c r="T15" s="33"/>
      <c r="U15" s="33"/>
    </row>
    <row r="16" spans="1:21" s="29" customFormat="1" ht="15.75" thickBot="1">
      <c r="A16" s="32" t="s">
        <v>139</v>
      </c>
      <c r="B16" s="121" t="s">
        <v>158</v>
      </c>
      <c r="C16" s="122"/>
      <c r="D16" s="71"/>
      <c r="E16" s="62"/>
      <c r="F16" s="76"/>
      <c r="G16" s="76"/>
      <c r="H16" s="76"/>
      <c r="I16" s="76"/>
      <c r="J16" s="63"/>
      <c r="K16" s="41">
        <v>13</v>
      </c>
      <c r="L16" s="33" t="s">
        <v>115</v>
      </c>
      <c r="M16" s="42" t="s">
        <v>156</v>
      </c>
      <c r="N16" s="42" t="s">
        <v>155</v>
      </c>
      <c r="O16" s="33">
        <v>2</v>
      </c>
      <c r="P16" s="33"/>
      <c r="Q16" s="33"/>
      <c r="R16" s="33"/>
      <c r="S16" s="33"/>
      <c r="T16" s="33"/>
      <c r="U16" s="33"/>
    </row>
    <row r="17" spans="1:21" s="29" customFormat="1" ht="15.75" thickBot="1">
      <c r="A17" s="32" t="s">
        <v>138</v>
      </c>
      <c r="B17" s="103" t="s">
        <v>160</v>
      </c>
      <c r="C17" s="128"/>
      <c r="D17" s="74"/>
      <c r="E17" s="62"/>
      <c r="F17" s="76"/>
      <c r="G17" s="76"/>
      <c r="H17" s="76"/>
      <c r="I17" s="76"/>
      <c r="J17" s="43"/>
      <c r="K17" s="41">
        <v>14</v>
      </c>
      <c r="L17" s="33" t="s">
        <v>115</v>
      </c>
      <c r="M17" s="42" t="s">
        <v>156</v>
      </c>
      <c r="N17" s="42" t="s">
        <v>155</v>
      </c>
      <c r="O17" s="33">
        <v>2</v>
      </c>
      <c r="P17" s="33"/>
      <c r="Q17" s="33"/>
      <c r="R17" s="33"/>
      <c r="S17" s="33"/>
      <c r="T17" s="33"/>
      <c r="U17" s="33"/>
    </row>
    <row r="18" spans="1:21" s="29" customFormat="1" ht="15.75" thickBot="1">
      <c r="A18" s="32" t="s">
        <v>7</v>
      </c>
      <c r="B18" s="103" t="s">
        <v>159</v>
      </c>
      <c r="C18" s="104"/>
      <c r="D18" s="61" t="s">
        <v>125</v>
      </c>
      <c r="E18" s="126" t="s">
        <v>124</v>
      </c>
      <c r="F18" s="127"/>
      <c r="G18" s="127"/>
      <c r="H18" s="127"/>
      <c r="I18" s="127"/>
      <c r="J18" s="75"/>
      <c r="K18" s="41">
        <v>15</v>
      </c>
      <c r="L18" s="33" t="s">
        <v>116</v>
      </c>
      <c r="M18" s="42" t="s">
        <v>156</v>
      </c>
      <c r="N18" s="42" t="s">
        <v>155</v>
      </c>
      <c r="O18" s="33">
        <v>2</v>
      </c>
      <c r="P18" s="33"/>
      <c r="Q18" s="33"/>
      <c r="R18" s="33"/>
      <c r="S18" s="33"/>
      <c r="T18" s="33"/>
      <c r="U18" s="33"/>
    </row>
    <row r="19" spans="1:21" s="29" customFormat="1" ht="15.75" thickBot="1">
      <c r="A19" s="32" t="s">
        <v>136</v>
      </c>
      <c r="B19" s="121" t="s">
        <v>137</v>
      </c>
      <c r="C19" s="122"/>
      <c r="D19" s="73"/>
      <c r="E19" s="62"/>
      <c r="F19" s="76"/>
      <c r="G19" s="76"/>
      <c r="H19" s="76"/>
      <c r="I19" s="76"/>
      <c r="J19" s="75"/>
      <c r="K19" s="41">
        <v>16</v>
      </c>
      <c r="L19" s="33" t="s">
        <v>116</v>
      </c>
      <c r="M19" s="42" t="s">
        <v>156</v>
      </c>
      <c r="N19" s="42" t="s">
        <v>155</v>
      </c>
      <c r="O19" s="33">
        <v>2</v>
      </c>
      <c r="P19" s="33"/>
      <c r="Q19" s="33"/>
      <c r="R19" s="33"/>
      <c r="S19" s="33"/>
      <c r="T19" s="33"/>
      <c r="U19" s="33"/>
    </row>
    <row r="20" spans="1:21" s="29" customFormat="1" ht="15.75" thickBot="1">
      <c r="A20" s="32" t="s">
        <v>139</v>
      </c>
      <c r="B20" s="121" t="s">
        <v>158</v>
      </c>
      <c r="C20" s="122"/>
      <c r="D20" s="74"/>
      <c r="E20" s="62"/>
      <c r="F20" s="76"/>
      <c r="G20" s="76"/>
      <c r="H20" s="76"/>
      <c r="I20" s="76"/>
      <c r="J20" s="75"/>
      <c r="K20" s="41">
        <v>17</v>
      </c>
      <c r="L20" s="33" t="s">
        <v>117</v>
      </c>
      <c r="M20" s="42" t="s">
        <v>156</v>
      </c>
      <c r="N20" s="42" t="s">
        <v>155</v>
      </c>
      <c r="O20" s="33">
        <v>1</v>
      </c>
      <c r="P20" s="33"/>
      <c r="Q20" s="33"/>
      <c r="R20" s="33"/>
      <c r="S20" s="33"/>
      <c r="T20" s="33"/>
      <c r="U20" s="33"/>
    </row>
    <row r="21" spans="1:21" s="29" customFormat="1" ht="15.75" thickBot="1">
      <c r="A21" s="32" t="s">
        <v>8</v>
      </c>
      <c r="B21" s="103" t="s">
        <v>161</v>
      </c>
      <c r="C21" s="104"/>
      <c r="D21" s="61" t="s">
        <v>126</v>
      </c>
      <c r="E21" s="133" t="s">
        <v>127</v>
      </c>
      <c r="F21" s="134"/>
      <c r="G21" s="134"/>
      <c r="H21" s="134"/>
      <c r="I21" s="134"/>
      <c r="K21" s="41">
        <v>18</v>
      </c>
      <c r="L21" s="33" t="s">
        <v>117</v>
      </c>
      <c r="M21" s="42" t="s">
        <v>156</v>
      </c>
      <c r="N21" s="42" t="s">
        <v>155</v>
      </c>
      <c r="O21" s="33">
        <v>1</v>
      </c>
      <c r="P21" s="33"/>
      <c r="Q21" s="33"/>
      <c r="R21" s="33"/>
      <c r="S21" s="33"/>
      <c r="T21" s="33"/>
      <c r="U21" s="33"/>
    </row>
    <row r="22" spans="1:20" s="29" customFormat="1" ht="12" customHeight="1" thickBot="1">
      <c r="A22" s="32" t="s">
        <v>9</v>
      </c>
      <c r="B22" s="103" t="s">
        <v>162</v>
      </c>
      <c r="C22" s="104"/>
      <c r="D22" s="61" t="s">
        <v>141</v>
      </c>
      <c r="E22" s="126" t="s">
        <v>128</v>
      </c>
      <c r="F22" s="127"/>
      <c r="G22" s="127"/>
      <c r="H22" s="127"/>
      <c r="I22" s="127"/>
      <c r="J22" s="26"/>
      <c r="K22" s="129"/>
      <c r="L22" s="130"/>
      <c r="M22" s="130"/>
      <c r="N22" s="139"/>
      <c r="O22" s="140"/>
      <c r="P22" s="140"/>
      <c r="Q22" s="140"/>
      <c r="R22" s="140"/>
      <c r="S22" s="140"/>
      <c r="T22" s="140"/>
    </row>
    <row r="23" spans="1:20" s="29" customFormat="1" ht="15.75" thickBot="1">
      <c r="A23" s="46"/>
      <c r="B23" s="120" t="s">
        <v>11</v>
      </c>
      <c r="C23" s="119"/>
      <c r="D23" s="137" t="s">
        <v>13</v>
      </c>
      <c r="E23" s="138"/>
      <c r="F23" s="137" t="s">
        <v>14</v>
      </c>
      <c r="G23" s="138"/>
      <c r="H23" s="137" t="s">
        <v>15</v>
      </c>
      <c r="I23" s="138"/>
      <c r="J23" s="26"/>
      <c r="K23" s="130"/>
      <c r="L23" s="130"/>
      <c r="M23" s="130"/>
      <c r="N23" s="141"/>
      <c r="O23" s="141"/>
      <c r="P23" s="141"/>
      <c r="Q23" s="141"/>
      <c r="R23" s="141"/>
      <c r="S23" s="141"/>
      <c r="T23" s="141"/>
    </row>
    <row r="24" spans="1:20" s="29" customFormat="1" ht="14.25" customHeight="1" thickBot="1">
      <c r="A24" s="32" t="s">
        <v>10</v>
      </c>
      <c r="B24" s="103" t="s">
        <v>113</v>
      </c>
      <c r="C24" s="104"/>
      <c r="D24" s="103" t="s">
        <v>95</v>
      </c>
      <c r="E24" s="104"/>
      <c r="F24" s="103" t="s">
        <v>114</v>
      </c>
      <c r="G24" s="104"/>
      <c r="H24" s="103" t="s">
        <v>146</v>
      </c>
      <c r="I24" s="104"/>
      <c r="J24" s="26"/>
      <c r="K24" s="131"/>
      <c r="L24" s="132"/>
      <c r="M24" s="132"/>
      <c r="N24" s="141"/>
      <c r="O24" s="141"/>
      <c r="P24" s="141"/>
      <c r="Q24" s="141"/>
      <c r="R24" s="141"/>
      <c r="S24" s="141"/>
      <c r="T24" s="141"/>
    </row>
    <row r="25" spans="1:10" s="29" customFormat="1" ht="14.25" customHeight="1" thickBot="1">
      <c r="A25" s="32" t="s">
        <v>121</v>
      </c>
      <c r="B25" s="103" t="s">
        <v>113</v>
      </c>
      <c r="C25" s="104"/>
      <c r="D25" s="103" t="s">
        <v>95</v>
      </c>
      <c r="E25" s="104"/>
      <c r="F25" s="103" t="s">
        <v>114</v>
      </c>
      <c r="G25" s="104"/>
      <c r="H25" s="103" t="s">
        <v>146</v>
      </c>
      <c r="I25" s="104"/>
      <c r="J25" s="30"/>
    </row>
    <row r="26" spans="1:18" s="29" customFormat="1" ht="14.25" customHeight="1" thickBot="1">
      <c r="A26" s="32" t="s">
        <v>122</v>
      </c>
      <c r="B26" s="103" t="s">
        <v>145</v>
      </c>
      <c r="C26" s="104"/>
      <c r="D26" s="103" t="s">
        <v>95</v>
      </c>
      <c r="E26" s="104"/>
      <c r="F26" s="103" t="s">
        <v>114</v>
      </c>
      <c r="G26" s="104"/>
      <c r="H26" s="103" t="s">
        <v>146</v>
      </c>
      <c r="I26" s="104"/>
      <c r="J26" s="30"/>
      <c r="K26" s="28"/>
      <c r="L26" s="28"/>
      <c r="M26" s="28"/>
      <c r="N26" s="28"/>
      <c r="O26" s="28"/>
      <c r="P26" s="28"/>
      <c r="Q26" s="28"/>
      <c r="R26" s="28"/>
    </row>
    <row r="27" spans="2:18" s="29" customFormat="1" ht="14.25" customHeight="1" thickBot="1">
      <c r="B27" s="25">
        <f>IF(COUNTIF($B$24:$H$26,"黒")&gt;2,"（注意） ユニフォームに使える黒は２カ所までです。","")</f>
      </c>
      <c r="J27" s="30"/>
      <c r="K27" s="28"/>
      <c r="L27" s="28"/>
      <c r="M27" s="28"/>
      <c r="N27" s="28"/>
      <c r="O27" s="28"/>
      <c r="P27" s="28"/>
      <c r="Q27" s="28"/>
      <c r="R27" s="28"/>
    </row>
    <row r="28" spans="1:18" s="29" customFormat="1" ht="14.25" customHeight="1">
      <c r="A28" s="98" t="s">
        <v>123</v>
      </c>
      <c r="B28" s="109">
        <f>IF(AND(B24&lt;&gt;D24,B24&lt;&gt;F24,B24&lt;&gt;H24,D24&lt;&gt;F24,D24&lt;&gt;H24,F24&lt;&gt;H24)=TRUE,"","（注意） "&amp;A24&amp;"の色が重複しています。")</f>
      </c>
      <c r="C28" s="110"/>
      <c r="D28" s="110"/>
      <c r="E28" s="110"/>
      <c r="F28" s="110"/>
      <c r="G28" s="110"/>
      <c r="H28" s="110"/>
      <c r="I28" s="111"/>
      <c r="J28" s="30"/>
      <c r="K28" s="28"/>
      <c r="L28" s="28"/>
      <c r="M28" s="28"/>
      <c r="N28" s="28"/>
      <c r="O28" s="28"/>
      <c r="P28" s="28"/>
      <c r="Q28" s="28"/>
      <c r="R28" s="28"/>
    </row>
    <row r="29" spans="1:9" ht="14.25" customHeight="1">
      <c r="A29" s="98"/>
      <c r="B29" s="112"/>
      <c r="C29" s="113"/>
      <c r="D29" s="113"/>
      <c r="E29" s="113"/>
      <c r="F29" s="113"/>
      <c r="G29" s="113"/>
      <c r="H29" s="113"/>
      <c r="I29" s="114"/>
    </row>
    <row r="30" spans="1:9" ht="15.75" thickBot="1">
      <c r="A30" s="98"/>
      <c r="B30" s="115"/>
      <c r="C30" s="116"/>
      <c r="D30" s="116"/>
      <c r="E30" s="116"/>
      <c r="F30" s="116"/>
      <c r="G30" s="116"/>
      <c r="H30" s="116"/>
      <c r="I30" s="117"/>
    </row>
    <row r="31" spans="1:9" ht="15">
      <c r="A31" s="29"/>
      <c r="B31" s="29"/>
      <c r="C31" s="29"/>
      <c r="D31" s="29"/>
      <c r="E31" s="29"/>
      <c r="F31" s="29"/>
      <c r="G31" s="29"/>
      <c r="H31" s="29"/>
      <c r="I31" s="30"/>
    </row>
    <row r="32" spans="1:9" ht="15">
      <c r="A32" s="29"/>
      <c r="B32" s="29"/>
      <c r="C32" s="29"/>
      <c r="D32" s="29"/>
      <c r="E32" s="29"/>
      <c r="F32" s="29"/>
      <c r="G32" s="29"/>
      <c r="H32" s="29"/>
      <c r="I32" s="30"/>
    </row>
    <row r="33" spans="1:9" ht="15">
      <c r="A33" s="29"/>
      <c r="B33" s="29"/>
      <c r="C33" s="29"/>
      <c r="D33" s="29"/>
      <c r="E33" s="29"/>
      <c r="F33" s="29"/>
      <c r="G33" s="29"/>
      <c r="H33" s="29"/>
      <c r="I33" s="30"/>
    </row>
    <row r="34" spans="1:9" ht="15">
      <c r="A34" s="29"/>
      <c r="B34" s="29"/>
      <c r="C34" s="29"/>
      <c r="D34" s="29"/>
      <c r="E34" s="29"/>
      <c r="F34" s="29"/>
      <c r="G34" s="29"/>
      <c r="H34" s="29"/>
      <c r="I34" s="30"/>
    </row>
    <row r="36" ht="15">
      <c r="B36" s="49"/>
    </row>
    <row r="37" ht="15">
      <c r="B37" s="49"/>
    </row>
    <row r="38" ht="15">
      <c r="B38" s="49"/>
    </row>
    <row r="39" ht="15">
      <c r="B39" s="49"/>
    </row>
    <row r="40" ht="15">
      <c r="B40" s="49"/>
    </row>
    <row r="41" ht="15">
      <c r="B41" s="49"/>
    </row>
    <row r="42" ht="15">
      <c r="B42" s="49"/>
    </row>
    <row r="43" ht="15">
      <c r="B43" s="49"/>
    </row>
    <row r="44" ht="15">
      <c r="B44" s="49"/>
    </row>
    <row r="45" ht="15">
      <c r="B45" s="49"/>
    </row>
    <row r="46" ht="15">
      <c r="B46" s="49"/>
    </row>
    <row r="47" ht="15">
      <c r="B47" s="49"/>
    </row>
    <row r="48" ht="15">
      <c r="B48" s="49"/>
    </row>
    <row r="49" ht="15">
      <c r="B49" s="49"/>
    </row>
    <row r="50" ht="15">
      <c r="B50" s="49"/>
    </row>
    <row r="51" ht="15">
      <c r="B51" s="49"/>
    </row>
    <row r="52" ht="15">
      <c r="B52" s="49"/>
    </row>
    <row r="53" ht="15">
      <c r="B53" s="49"/>
    </row>
    <row r="54" ht="15">
      <c r="B54" s="49"/>
    </row>
    <row r="55" ht="15">
      <c r="B55" s="49"/>
    </row>
    <row r="56" ht="15">
      <c r="B56" s="49"/>
    </row>
    <row r="57" ht="15">
      <c r="B57" s="49"/>
    </row>
    <row r="58" ht="15">
      <c r="B58" s="49"/>
    </row>
    <row r="59" ht="15">
      <c r="B59" s="49"/>
    </row>
    <row r="60" ht="15">
      <c r="B60" s="49"/>
    </row>
    <row r="61" ht="15">
      <c r="B61" s="49"/>
    </row>
    <row r="62" ht="15">
      <c r="B62" s="49"/>
    </row>
    <row r="63" ht="15">
      <c r="B63" s="49"/>
    </row>
    <row r="64" ht="15">
      <c r="B64" s="49"/>
    </row>
    <row r="65" ht="15">
      <c r="B65" s="49"/>
    </row>
    <row r="66" ht="15">
      <c r="B66" s="49"/>
    </row>
    <row r="67" ht="15">
      <c r="B67" s="49"/>
    </row>
    <row r="68" ht="15">
      <c r="B68" s="49"/>
    </row>
    <row r="69" ht="15">
      <c r="B69" s="49"/>
    </row>
    <row r="70" ht="15">
      <c r="B70" s="49"/>
    </row>
    <row r="71" ht="15">
      <c r="B71" s="49"/>
    </row>
    <row r="72" ht="15">
      <c r="B72" s="49"/>
    </row>
    <row r="73" ht="15">
      <c r="B73" s="49"/>
    </row>
    <row r="74" ht="15">
      <c r="B74" s="49"/>
    </row>
    <row r="75" ht="15">
      <c r="B75" s="49"/>
    </row>
    <row r="76" ht="15">
      <c r="B76" s="49"/>
    </row>
    <row r="77" ht="15">
      <c r="B77" s="49"/>
    </row>
    <row r="78" ht="15">
      <c r="B78" s="49"/>
    </row>
    <row r="79" ht="15">
      <c r="B79" s="49"/>
    </row>
    <row r="80" ht="15">
      <c r="B80" s="49"/>
    </row>
    <row r="81" ht="15">
      <c r="B81" s="49"/>
    </row>
    <row r="82" ht="15">
      <c r="B82" s="49"/>
    </row>
  </sheetData>
  <sheetProtection formatCells="0"/>
  <mergeCells count="47">
    <mergeCell ref="R2:S2"/>
    <mergeCell ref="D25:E25"/>
    <mergeCell ref="F24:G24"/>
    <mergeCell ref="F25:G25"/>
    <mergeCell ref="H23:I23"/>
    <mergeCell ref="F23:G23"/>
    <mergeCell ref="D23:E23"/>
    <mergeCell ref="D24:E24"/>
    <mergeCell ref="N22:T24"/>
    <mergeCell ref="C3:D3"/>
    <mergeCell ref="D26:E26"/>
    <mergeCell ref="K22:M23"/>
    <mergeCell ref="K24:M24"/>
    <mergeCell ref="E22:I22"/>
    <mergeCell ref="E18:I18"/>
    <mergeCell ref="H25:I25"/>
    <mergeCell ref="E21:I21"/>
    <mergeCell ref="C4:I4"/>
    <mergeCell ref="B7:E7"/>
    <mergeCell ref="B11:G11"/>
    <mergeCell ref="E14:I14"/>
    <mergeCell ref="B21:C21"/>
    <mergeCell ref="B13:C13"/>
    <mergeCell ref="B15:C15"/>
    <mergeCell ref="B17:C17"/>
    <mergeCell ref="B19:C19"/>
    <mergeCell ref="B12:C12"/>
    <mergeCell ref="F6:I6"/>
    <mergeCell ref="B28:I30"/>
    <mergeCell ref="B24:C24"/>
    <mergeCell ref="B25:C25"/>
    <mergeCell ref="B6:E6"/>
    <mergeCell ref="B23:C23"/>
    <mergeCell ref="B16:C16"/>
    <mergeCell ref="B20:C20"/>
    <mergeCell ref="B14:C14"/>
    <mergeCell ref="B18:C18"/>
    <mergeCell ref="A28:A30"/>
    <mergeCell ref="L2:Q2"/>
    <mergeCell ref="A1:T1"/>
    <mergeCell ref="B26:C26"/>
    <mergeCell ref="H26:I26"/>
    <mergeCell ref="F26:G26"/>
    <mergeCell ref="F7:I7"/>
    <mergeCell ref="B22:C22"/>
    <mergeCell ref="C5:I5"/>
    <mergeCell ref="H24:I24"/>
  </mergeCells>
  <dataValidations count="21">
    <dataValidation type="list" allowBlank="1" showInputMessage="1" showErrorMessage="1" sqref="B3">
      <formula1>"新潟,長野,富山,石川,福井"</formula1>
    </dataValidation>
    <dataValidation allowBlank="1" showInputMessage="1" showErrorMessage="1" imeMode="on" sqref="N22 B11"/>
    <dataValidation allowBlank="1" showInputMessage="1" showErrorMessage="1" imeMode="off" sqref="P4:S21 B9"/>
    <dataValidation type="list" allowBlank="1" showInputMessage="1" showErrorMessage="1" promptTitle="ポジションの入力！" prompt="ポジションをGK,DF,MF,FWから選択し、半角大文字で入力して下さい。" imeMode="off" sqref="L4:L21">
      <formula1>"GK,DF,MF,FW"</formula1>
    </dataValidation>
    <dataValidation type="list" allowBlank="1" showInputMessage="1" showErrorMessage="1" promptTitle="ブロック順位！" prompt="３位決定戦をしていない場合は２チームが「３位」に、&#10;５～８位決定戦をしていない場合は４チームが「５位」になります。" imeMode="off" sqref="B4">
      <formula1>"1,2,3,4,5,6,7,8"</formula1>
    </dataValidation>
    <dataValidation type="list" allowBlank="1" showInputMessage="1" showErrorMessage="1" imeMode="off" sqref="O4:O21">
      <formula1>"1,2,3"</formula1>
    </dataValidation>
    <dataValidation type="list" allowBlank="1" showInputMessage="1" showErrorMessage="1" imeMode="off" sqref="T4:T21">
      <formula1>"1"</formula1>
    </dataValidation>
    <dataValidation allowBlank="1" showInputMessage="1" showErrorMessage="1" promptTitle="氏名の入力" prompt="姓と名の間には、スペースを必ず&#10;「ひとつだけ」入れて下さい。" imeMode="on" sqref="B12:B22 M4:M21"/>
    <dataValidation allowBlank="1" showInputMessage="1" showErrorMessage="1" promptTitle="学校名を入力！" prompt="○○立△△というように入力して下さい。（最後の「中学校」は入力の必要はありません。なお、星稜中は”星稜”とのみ入力して下さい。）" imeMode="on" sqref="B7"/>
    <dataValidation allowBlank="1" showInputMessage="1" showErrorMessage="1" promptTitle="学校名（ひらがな）を入力！" prompt="最初から「全角ひらがな」で入力して下さい。（最後の「ちゅうがっこう」は入力の必要はありません。）" imeMode="on" sqref="B6"/>
    <dataValidation allowBlank="1" showInputMessage="1" showErrorMessage="1" promptTitle="シャツの色！" prompt="ＦＰ正、ＦＰ副、ＧＫ正、ＧＫ副の色はすべて違う色でなければなりません。&#10;また、ユニフォームで使える黒は最大２カ所までです。" imeMode="on" sqref="B24 F24:F26 H24:H25 D24"/>
    <dataValidation allowBlank="1" showInputMessage="1" showErrorMessage="1" promptTitle="パンツの色！" prompt="ＦＰ正、ＦＰ副、ＧＫ正、ＧＫ副の色はすべて違う色でなければなりません。&#10;また、ユニフォームで使える黒は最大２カ所までです。" imeMode="on" sqref="B25 D25"/>
    <dataValidation allowBlank="1" showInputMessage="1" showErrorMessage="1" promptTitle="ストッキングの色！" prompt="ＦＰ正、ＦＰ副、ＧＫ正、ＧＫ副の色はすべて違う色でなければなりません。&#10;また、ユニフォームで使える黒は最大２カ所までです。" imeMode="on" sqref="B26 D26 H26"/>
    <dataValidation allowBlank="1" showInputMessage="1" showErrorMessage="1" promptTitle="選手氏名（ふりがな）の入力" prompt="ふりがなを「全角ひらがな」で入力して下さい。&#10;姓と名の間には、スペースを必ず「ひとつだけ」入れて下さい。" imeMode="on" sqref="N4:N21"/>
    <dataValidation type="whole" allowBlank="1" showInputMessage="1" showErrorMessage="1" promptTitle="番号の入力！" prompt="番号は1～99の範囲で入力できます。" imeMode="off" sqref="K4:K21">
      <formula1>1</formula1>
      <formula2>99</formula2>
    </dataValidation>
    <dataValidation allowBlank="1" showInputMessage="1" showErrorMessage="1" promptTitle="出身少年団" prompt="4種の時の出身少年団を入力して下さい。登録なしの場合は空欄でかまいません。全角５文字程度で入力して下さい。" imeMode="hiragana" sqref="U4:U21"/>
    <dataValidation type="list" allowBlank="1" showInputMessage="1" showErrorMessage="1" promptTitle="県大会順位" imeMode="off" sqref="B5">
      <formula1>"1,2,3"</formula1>
    </dataValidation>
    <dataValidation type="textLength" allowBlank="1" showInputMessage="1" showErrorMessage="1" imeMode="off" sqref="B8 B10 D8:D10 F8:F9">
      <formula1>0</formula1>
      <formula2>5</formula2>
    </dataValidation>
    <dataValidation type="list" allowBlank="1" showInputMessage="1" showErrorMessage="1" promptTitle="マネージャーの種別！" prompt="教員、部活動指導員、生徒の別を選択し、入力して下さい。" imeMode="on" sqref="D22">
      <formula1>"教員,部活動指導員,生徒"</formula1>
    </dataValidation>
    <dataValidation type="list" allowBlank="1" showInputMessage="1" showErrorMessage="1" promptTitle="コーチの種別！" prompt="教員、部活動指導員、承認コーチの別を選択し、入力して下さい。" imeMode="on" sqref="D21">
      <formula1>"教員,部活動指導員,承認コーチ"</formula1>
    </dataValidation>
    <dataValidation type="list" allowBlank="1" showInputMessage="1" showErrorMessage="1" promptTitle="引率責任者の種別！" prompt="教員、部活動指導員の別を選択し、入力して下さい。" imeMode="on" sqref="D14 D18">
      <formula1>"教員,部活動指導員"</formula1>
    </dataValidation>
  </dataValidations>
  <printOptions horizontalCentered="1"/>
  <pageMargins left="0.5" right="0.5" top="0.5" bottom="0.5" header="0" footer="0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Zeros="0" zoomScale="85" zoomScaleNormal="85" zoomScalePageLayoutView="0" workbookViewId="0" topLeftCell="C1">
      <selection activeCell="I9" sqref="I9:I10"/>
    </sheetView>
  </sheetViews>
  <sheetFormatPr defaultColWidth="8.88671875" defaultRowHeight="15"/>
  <cols>
    <col min="1" max="2" width="0" style="2" hidden="1" customWidth="1"/>
    <col min="3" max="3" width="11.10546875" style="2" customWidth="1"/>
    <col min="4" max="4" width="6.6640625" style="2" customWidth="1"/>
    <col min="5" max="5" width="13.3359375" style="2" customWidth="1"/>
    <col min="6" max="6" width="4.4453125" style="2" customWidth="1"/>
    <col min="7" max="7" width="7.3359375" style="2" customWidth="1"/>
    <col min="8" max="8" width="10.4453125" style="2" customWidth="1"/>
    <col min="9" max="13" width="8.88671875" style="2" customWidth="1"/>
    <col min="14" max="14" width="5.88671875" style="2" customWidth="1"/>
    <col min="15" max="15" width="4.4453125" style="2" customWidth="1"/>
    <col min="16" max="16" width="7.99609375" style="2" bestFit="1" customWidth="1"/>
    <col min="17" max="17" width="5.99609375" style="2" bestFit="1" customWidth="1"/>
    <col min="18" max="18" width="9.3359375" style="2" bestFit="1" customWidth="1"/>
    <col min="19" max="19" width="10.4453125" style="2" bestFit="1" customWidth="1"/>
    <col min="20" max="16384" width="8.88671875" style="2" customWidth="1"/>
  </cols>
  <sheetData>
    <row r="1" spans="3:12" ht="25.5" customHeight="1" thickBot="1">
      <c r="C1" s="142" t="str">
        <f>"第４２回北信越中学校総合競技大会　サッカー　参加申込書"</f>
        <v>第４２回北信越中学校総合競技大会　サッカー　参加申込書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2:13" ht="26.25" customHeight="1">
      <c r="B2" s="3"/>
      <c r="C2" s="79" t="s">
        <v>73</v>
      </c>
      <c r="D2" s="143" t="str">
        <f>IF('入力用'!B3="","",'入力用'!B3)</f>
        <v>富山</v>
      </c>
      <c r="E2" s="144"/>
      <c r="F2" s="145" t="s">
        <v>30</v>
      </c>
      <c r="G2" s="146"/>
      <c r="H2" s="147" t="s">
        <v>51</v>
      </c>
      <c r="I2" s="147"/>
      <c r="J2" s="147"/>
      <c r="K2" s="80">
        <f>IF(F7="","",'入力用'!B5)</f>
        <v>3</v>
      </c>
      <c r="L2" s="81" t="s">
        <v>62</v>
      </c>
      <c r="M2" s="3"/>
    </row>
    <row r="3" spans="2:13" ht="11.25" customHeight="1">
      <c r="B3" s="3"/>
      <c r="C3" s="148" t="s">
        <v>56</v>
      </c>
      <c r="D3" s="150" t="str">
        <f>IF('入力用'!B6="","",'入力用'!B6&amp;"ちゅうがっこう")</f>
        <v>とやましりつとやまちゅうがっこう</v>
      </c>
      <c r="E3" s="151"/>
      <c r="F3" s="151"/>
      <c r="G3" s="152"/>
      <c r="H3" s="156" t="s">
        <v>72</v>
      </c>
      <c r="I3" s="157" t="str">
        <f>IF('入力用'!B8="","","("&amp;WIDECHAR('入力用'!B8)&amp;")"&amp;WIDECHAR('入力用'!D8)&amp;"-"&amp;WIDECHAR('入力用'!F8))</f>
        <v>(０７６６)５２-０１１６</v>
      </c>
      <c r="J3" s="158"/>
      <c r="K3" s="158"/>
      <c r="L3" s="159"/>
      <c r="M3" s="3"/>
    </row>
    <row r="4" spans="2:13" ht="15" customHeight="1">
      <c r="B4" s="3"/>
      <c r="C4" s="149"/>
      <c r="D4" s="153"/>
      <c r="E4" s="154"/>
      <c r="F4" s="154"/>
      <c r="G4" s="155"/>
      <c r="H4" s="156"/>
      <c r="I4" s="160"/>
      <c r="J4" s="161"/>
      <c r="K4" s="161"/>
      <c r="L4" s="162"/>
      <c r="M4" s="3"/>
    </row>
    <row r="5" spans="2:13" ht="11.25" customHeight="1">
      <c r="B5" s="3"/>
      <c r="C5" s="163" t="s">
        <v>97</v>
      </c>
      <c r="D5" s="165" t="str">
        <f>IF('入力用'!B7="","",'入力用'!B7)</f>
        <v>富山市立富山</v>
      </c>
      <c r="E5" s="166"/>
      <c r="F5" s="169" t="s">
        <v>20</v>
      </c>
      <c r="G5" s="170"/>
      <c r="H5" s="173" t="s">
        <v>59</v>
      </c>
      <c r="I5" s="175" t="str">
        <f>IF('入力用'!B9="","","("&amp;WIDECHAR('入力用'!B9)&amp;")"&amp;WIDECHAR('入力用'!D9)&amp;"-"&amp;WIDECHAR('入力用'!F9))</f>
        <v>(０７６６)５２-２２８６</v>
      </c>
      <c r="J5" s="175"/>
      <c r="K5" s="175"/>
      <c r="L5" s="176"/>
      <c r="M5" s="3"/>
    </row>
    <row r="6" spans="2:13" ht="15" customHeight="1">
      <c r="B6" s="3"/>
      <c r="C6" s="164"/>
      <c r="D6" s="167"/>
      <c r="E6" s="168"/>
      <c r="F6" s="171"/>
      <c r="G6" s="172"/>
      <c r="H6" s="174"/>
      <c r="I6" s="175"/>
      <c r="J6" s="175"/>
      <c r="K6" s="175"/>
      <c r="L6" s="176"/>
      <c r="M6" s="3"/>
    </row>
    <row r="7" spans="2:13" ht="26.25" customHeight="1">
      <c r="B7" s="3"/>
      <c r="C7" s="82" t="s">
        <v>50</v>
      </c>
      <c r="D7" s="177" t="str">
        <f>IF('入力用'!B10="","(〒    -       )","（〒"&amp;WIDECHAR('入力用'!B10&amp;"-"&amp;'入力用'!D10)&amp;"）")</f>
        <v>（〒９３９－０２３４）</v>
      </c>
      <c r="E7" s="178"/>
      <c r="F7" s="179" t="str">
        <f>IF('入力用'!B11="","",D2&amp;F2&amp;'入力用'!B11)</f>
        <v>富山県富山市富山１－１</v>
      </c>
      <c r="G7" s="179"/>
      <c r="H7" s="179"/>
      <c r="I7" s="179"/>
      <c r="J7" s="179"/>
      <c r="K7" s="179"/>
      <c r="L7" s="180"/>
      <c r="M7" s="3"/>
    </row>
    <row r="8" spans="2:13" ht="16.5" customHeight="1">
      <c r="B8" s="3"/>
      <c r="C8" s="82" t="s">
        <v>56</v>
      </c>
      <c r="D8" s="191" t="str">
        <f>TRIM(WIDECHAR('入力用'!B13))</f>
        <v>よこた　ゆうじ</v>
      </c>
      <c r="E8" s="192"/>
      <c r="F8" s="192"/>
      <c r="G8" s="193"/>
      <c r="H8" s="95" t="s">
        <v>133</v>
      </c>
      <c r="I8" s="181" t="s">
        <v>134</v>
      </c>
      <c r="J8" s="182"/>
      <c r="K8" s="182"/>
      <c r="L8" s="183"/>
      <c r="M8" s="3"/>
    </row>
    <row r="9" spans="2:14" ht="26.25" customHeight="1">
      <c r="B9" s="3"/>
      <c r="C9" s="82" t="s">
        <v>29</v>
      </c>
      <c r="D9" s="194" t="str">
        <f>TRIM(WIDECHAR('入力用'!B14))</f>
        <v>横田　有司</v>
      </c>
      <c r="E9" s="195"/>
      <c r="F9" s="196"/>
      <c r="G9" s="197"/>
      <c r="H9" s="184" t="str">
        <f>IF('入力用'!D14="","",IF('入力用'!D14="教員","○   ","   　"))</f>
        <v>○   </v>
      </c>
      <c r="I9" s="186" t="str">
        <f>IF('入力用'!E14="","",IF('入力用'!D14="部活動指導員","○   "," 　 　"))</f>
        <v> 　 　</v>
      </c>
      <c r="J9" s="72" t="s">
        <v>135</v>
      </c>
      <c r="K9" s="5"/>
      <c r="L9" s="83"/>
      <c r="M9" s="3"/>
      <c r="N9" s="10"/>
    </row>
    <row r="10" spans="2:14" ht="20.25" customHeight="1">
      <c r="B10" s="3"/>
      <c r="C10" s="84" t="s">
        <v>136</v>
      </c>
      <c r="D10" s="188" t="str">
        <f>TRIM(WIDECHAR('入力用'!B15))</f>
        <v>０９０１２３４５６７８</v>
      </c>
      <c r="E10" s="189"/>
      <c r="F10" s="189"/>
      <c r="G10" s="189"/>
      <c r="H10" s="185"/>
      <c r="I10" s="187"/>
      <c r="J10" s="190" t="str">
        <f>'入力用'!B16</f>
        <v>立山　高志</v>
      </c>
      <c r="K10" s="182"/>
      <c r="L10" s="183"/>
      <c r="M10" s="3"/>
      <c r="N10" s="10"/>
    </row>
    <row r="11" spans="2:13" ht="16.5" customHeight="1">
      <c r="B11" s="3"/>
      <c r="C11" s="82" t="s">
        <v>56</v>
      </c>
      <c r="D11" s="191" t="str">
        <f>TRIM(WIDECHAR('入力用'!B17))</f>
        <v>いみず　きよみ</v>
      </c>
      <c r="E11" s="192"/>
      <c r="F11" s="192"/>
      <c r="G11" s="193"/>
      <c r="H11" s="96" t="s">
        <v>133</v>
      </c>
      <c r="I11" s="181" t="s">
        <v>134</v>
      </c>
      <c r="J11" s="182"/>
      <c r="K11" s="182"/>
      <c r="L11" s="183"/>
      <c r="M11" s="3"/>
    </row>
    <row r="12" spans="2:14" ht="26.25" customHeight="1">
      <c r="B12" s="3"/>
      <c r="C12" s="82" t="s">
        <v>140</v>
      </c>
      <c r="D12" s="194" t="str">
        <f>TRIM(WIDECHAR('入力用'!B18))</f>
        <v>射水　清美</v>
      </c>
      <c r="E12" s="200"/>
      <c r="F12" s="200"/>
      <c r="G12" s="201"/>
      <c r="H12" s="184" t="str">
        <f>IF('入力用'!D21="","",IF('入力用'!D21="教員","○   ","   ○"))</f>
        <v>   ○</v>
      </c>
      <c r="I12" s="198" t="str">
        <f>IF('入力用'!E21="","",IF('入力用'!D21="部活動指導員","○   ","   　"))</f>
        <v>   　</v>
      </c>
      <c r="J12" s="72" t="s">
        <v>135</v>
      </c>
      <c r="K12" s="5"/>
      <c r="L12" s="83"/>
      <c r="M12" s="3"/>
      <c r="N12" s="10"/>
    </row>
    <row r="13" spans="2:14" ht="21" customHeight="1">
      <c r="B13" s="3"/>
      <c r="C13" s="84" t="s">
        <v>136</v>
      </c>
      <c r="D13" s="188" t="str">
        <f>TRIM(WIDECHAR('入力用'!B19))</f>
        <v>０８０５０００９９９９</v>
      </c>
      <c r="E13" s="189"/>
      <c r="F13" s="189"/>
      <c r="G13" s="189"/>
      <c r="H13" s="185"/>
      <c r="I13" s="199"/>
      <c r="J13" s="190" t="str">
        <f>'入力用'!B20</f>
        <v>立山　高志</v>
      </c>
      <c r="K13" s="182"/>
      <c r="L13" s="183"/>
      <c r="M13" s="3"/>
      <c r="N13" s="10"/>
    </row>
    <row r="14" spans="2:14" ht="36" customHeight="1" thickBot="1">
      <c r="B14" s="3"/>
      <c r="C14" s="88" t="s">
        <v>60</v>
      </c>
      <c r="D14" s="205" t="str">
        <f>TRIM(WIDECHAR('入力用'!B21))</f>
        <v>高岡　高美</v>
      </c>
      <c r="E14" s="206"/>
      <c r="F14" s="89"/>
      <c r="G14" s="90"/>
      <c r="H14" s="97" t="s">
        <v>61</v>
      </c>
      <c r="I14" s="213" t="str">
        <f>TRIM(WIDECHAR('入力用'!B22))</f>
        <v>滑川　ほたる</v>
      </c>
      <c r="J14" s="214"/>
      <c r="K14" s="214"/>
      <c r="L14" s="91"/>
      <c r="M14" s="3"/>
      <c r="N14" s="10" t="str">
        <f>IF('入力用'!D21="","",IF('入力用'!D21="教員","○   ","   ○"))</f>
        <v>   ○</v>
      </c>
    </row>
    <row r="15" spans="2:14" ht="13.5" customHeight="1">
      <c r="B15" s="3"/>
      <c r="C15" s="202" t="s">
        <v>65</v>
      </c>
      <c r="D15" s="93"/>
      <c r="E15" s="244" t="s">
        <v>68</v>
      </c>
      <c r="F15" s="244"/>
      <c r="G15" s="215" t="s">
        <v>69</v>
      </c>
      <c r="H15" s="216"/>
      <c r="I15" s="244" t="s">
        <v>70</v>
      </c>
      <c r="J15" s="244"/>
      <c r="K15" s="244" t="s">
        <v>71</v>
      </c>
      <c r="L15" s="245"/>
      <c r="M15" s="3"/>
      <c r="N15" s="2" t="str">
        <f>IF('入力用'!D22="","",IF('入力用'!D22="教員","○   ","   ○"))</f>
        <v>   ○</v>
      </c>
    </row>
    <row r="16" spans="2:14" ht="27" customHeight="1">
      <c r="B16" s="3"/>
      <c r="C16" s="203"/>
      <c r="D16" s="78" t="s">
        <v>67</v>
      </c>
      <c r="E16" s="218" t="str">
        <f>'入力用'!B24</f>
        <v>青</v>
      </c>
      <c r="F16" s="218"/>
      <c r="G16" s="195" t="str">
        <f>'入力用'!D24</f>
        <v>白</v>
      </c>
      <c r="H16" s="217"/>
      <c r="I16" s="218" t="str">
        <f>'入力用'!F24</f>
        <v>赤</v>
      </c>
      <c r="J16" s="218"/>
      <c r="K16" s="218" t="str">
        <f>'入力用'!H24</f>
        <v>緑</v>
      </c>
      <c r="L16" s="219"/>
      <c r="M16" s="3"/>
      <c r="N16" s="10"/>
    </row>
    <row r="17" spans="2:14" ht="27" customHeight="1">
      <c r="B17" s="3"/>
      <c r="C17" s="203"/>
      <c r="D17" s="78" t="s">
        <v>121</v>
      </c>
      <c r="E17" s="218" t="str">
        <f>'入力用'!B25</f>
        <v>青</v>
      </c>
      <c r="F17" s="218"/>
      <c r="G17" s="195" t="str">
        <f>'入力用'!D25</f>
        <v>白</v>
      </c>
      <c r="H17" s="217"/>
      <c r="I17" s="218" t="str">
        <f>'入力用'!F25</f>
        <v>赤</v>
      </c>
      <c r="J17" s="218"/>
      <c r="K17" s="218" t="str">
        <f>'入力用'!H25</f>
        <v>緑</v>
      </c>
      <c r="L17" s="219"/>
      <c r="M17" s="3"/>
      <c r="N17" s="10"/>
    </row>
    <row r="18" spans="2:14" ht="27" customHeight="1" thickBot="1">
      <c r="B18" s="3"/>
      <c r="C18" s="204"/>
      <c r="D18" s="94" t="s">
        <v>122</v>
      </c>
      <c r="E18" s="232" t="str">
        <f>'入力用'!B26</f>
        <v>紺</v>
      </c>
      <c r="F18" s="232"/>
      <c r="G18" s="246" t="str">
        <f>'入力用'!D26</f>
        <v>白</v>
      </c>
      <c r="H18" s="247"/>
      <c r="I18" s="232" t="str">
        <f>'入力用'!F26</f>
        <v>赤</v>
      </c>
      <c r="J18" s="232"/>
      <c r="K18" s="232" t="str">
        <f>'入力用'!H26</f>
        <v>緑</v>
      </c>
      <c r="L18" s="233"/>
      <c r="M18" s="3"/>
      <c r="N18" s="10"/>
    </row>
    <row r="19" spans="2:15" ht="22.5" customHeight="1">
      <c r="B19" s="3"/>
      <c r="C19" s="92" t="s">
        <v>66</v>
      </c>
      <c r="D19" s="77" t="s">
        <v>52</v>
      </c>
      <c r="E19" s="207" t="s">
        <v>49</v>
      </c>
      <c r="F19" s="207"/>
      <c r="G19" s="207"/>
      <c r="H19" s="208" t="s">
        <v>58</v>
      </c>
      <c r="I19" s="209"/>
      <c r="J19" s="210"/>
      <c r="K19" s="211" t="s">
        <v>64</v>
      </c>
      <c r="L19" s="212"/>
      <c r="M19" s="3"/>
      <c r="N19" s="23"/>
      <c r="O19" s="220"/>
    </row>
    <row r="20" spans="1:15" ht="22.5" customHeight="1">
      <c r="A20" s="4" t="s">
        <v>31</v>
      </c>
      <c r="B20" s="3">
        <v>1</v>
      </c>
      <c r="C20" s="85">
        <f>IF('入力用'!$K4="","",'入力用'!$K4)</f>
        <v>1</v>
      </c>
      <c r="D20" s="9" t="str">
        <f>IF('入力用'!$L4="","",'入力用'!$L4)</f>
        <v>GK</v>
      </c>
      <c r="E20" s="221" t="str">
        <f>IF('入力用'!$M4="","",'入力用'!$M4)</f>
        <v>横田　有司</v>
      </c>
      <c r="F20" s="221"/>
      <c r="G20" s="221"/>
      <c r="H20" s="222" t="str">
        <f>IF('入力用'!$N4="","",'入力用'!$N4)</f>
        <v>よこた　ゆうじ</v>
      </c>
      <c r="I20" s="223"/>
      <c r="J20" s="224"/>
      <c r="K20" s="225">
        <f>IF('入力用'!$O4="","",'入力用'!$O4)</f>
        <v>3</v>
      </c>
      <c r="L20" s="226"/>
      <c r="M20" s="3"/>
      <c r="N20" s="24"/>
      <c r="O20" s="220"/>
    </row>
    <row r="21" spans="1:15" ht="22.5" customHeight="1">
      <c r="A21" s="4" t="s">
        <v>32</v>
      </c>
      <c r="B21" s="3">
        <v>2</v>
      </c>
      <c r="C21" s="85">
        <f>IF('入力用'!$K5="","",'入力用'!$K5)</f>
        <v>2</v>
      </c>
      <c r="D21" s="9" t="str">
        <f>IF('入力用'!$L5="","",'入力用'!$L5)</f>
        <v>DF</v>
      </c>
      <c r="E21" s="227" t="str">
        <f>IF('入力用'!$M5="","",'入力用'!$M5)</f>
        <v>横田　有司</v>
      </c>
      <c r="F21" s="228"/>
      <c r="G21" s="229"/>
      <c r="H21" s="222" t="str">
        <f>IF('入力用'!$N5="","",'入力用'!$N5)</f>
        <v>よこた　ゆうじ</v>
      </c>
      <c r="I21" s="223"/>
      <c r="J21" s="230"/>
      <c r="K21" s="194">
        <f>IF('入力用'!$O5="","",'入力用'!$O5)</f>
        <v>3</v>
      </c>
      <c r="L21" s="231"/>
      <c r="M21" s="3"/>
      <c r="N21" s="24"/>
      <c r="O21" s="220"/>
    </row>
    <row r="22" spans="1:15" ht="22.5" customHeight="1">
      <c r="A22" s="4" t="s">
        <v>33</v>
      </c>
      <c r="B22" s="3">
        <v>3</v>
      </c>
      <c r="C22" s="85">
        <f>IF('入力用'!$K6="","",'入力用'!$K6)</f>
        <v>3</v>
      </c>
      <c r="D22" s="9" t="str">
        <f>IF('入力用'!$L6="","",'入力用'!$L6)</f>
        <v>DF</v>
      </c>
      <c r="E22" s="227" t="str">
        <f>IF('入力用'!$M6="","",'入力用'!$M6)</f>
        <v>横田　有司</v>
      </c>
      <c r="F22" s="228"/>
      <c r="G22" s="229"/>
      <c r="H22" s="222" t="str">
        <f>IF('入力用'!$N6="","",'入力用'!$N6)</f>
        <v>よこた　ゆうじ</v>
      </c>
      <c r="I22" s="223"/>
      <c r="J22" s="230"/>
      <c r="K22" s="194">
        <f>IF('入力用'!$O6="","",'入力用'!$O6)</f>
        <v>3</v>
      </c>
      <c r="L22" s="231"/>
      <c r="M22" s="3"/>
      <c r="N22" s="24"/>
      <c r="O22" s="220"/>
    </row>
    <row r="23" spans="1:15" ht="22.5" customHeight="1">
      <c r="A23" s="4" t="s">
        <v>34</v>
      </c>
      <c r="B23" s="3">
        <v>4</v>
      </c>
      <c r="C23" s="85">
        <f>IF('入力用'!$K7="","",'入力用'!$K7)</f>
        <v>4</v>
      </c>
      <c r="D23" s="9" t="str">
        <f>IF('入力用'!$L7="","",'入力用'!$L7)</f>
        <v>DF</v>
      </c>
      <c r="E23" s="227" t="str">
        <f>IF('入力用'!$M7="","",'入力用'!$M7)</f>
        <v>横田　有司</v>
      </c>
      <c r="F23" s="228"/>
      <c r="G23" s="229"/>
      <c r="H23" s="222" t="str">
        <f>IF('入力用'!$N7="","",'入力用'!$N7)</f>
        <v>よこた　ゆうじ</v>
      </c>
      <c r="I23" s="223"/>
      <c r="J23" s="230"/>
      <c r="K23" s="194">
        <f>IF('入力用'!$O7="","",'入力用'!$O7)</f>
        <v>3</v>
      </c>
      <c r="L23" s="231"/>
      <c r="M23" s="3"/>
      <c r="N23" s="24"/>
      <c r="O23" s="220"/>
    </row>
    <row r="24" spans="1:14" ht="22.5" customHeight="1">
      <c r="A24" s="4" t="s">
        <v>35</v>
      </c>
      <c r="B24" s="3">
        <v>5</v>
      </c>
      <c r="C24" s="85">
        <f>IF('入力用'!$K8="","",'入力用'!$K8)</f>
        <v>5</v>
      </c>
      <c r="D24" s="9" t="str">
        <f>IF('入力用'!$L8="","",'入力用'!$L8)</f>
        <v>DF</v>
      </c>
      <c r="E24" s="227" t="str">
        <f>IF('入力用'!$M8="","",'入力用'!$M8)</f>
        <v>横田　有司</v>
      </c>
      <c r="F24" s="228"/>
      <c r="G24" s="229"/>
      <c r="H24" s="222" t="str">
        <f>IF('入力用'!$N8="","",'入力用'!$N8)</f>
        <v>よこた　ゆうじ</v>
      </c>
      <c r="I24" s="223"/>
      <c r="J24" s="230"/>
      <c r="K24" s="194">
        <f>IF('入力用'!$O8="","",'入力用'!$O8)</f>
        <v>3</v>
      </c>
      <c r="L24" s="231"/>
      <c r="M24" s="3"/>
      <c r="N24" s="24">
        <f>IF('入力用'!$T8="","","○")</f>
      </c>
    </row>
    <row r="25" spans="1:14" ht="22.5" customHeight="1">
      <c r="A25" s="4" t="s">
        <v>36</v>
      </c>
      <c r="B25" s="3">
        <v>6</v>
      </c>
      <c r="C25" s="85">
        <f>IF('入力用'!$K9="","",'入力用'!$K9)</f>
        <v>6</v>
      </c>
      <c r="D25" s="9" t="str">
        <f>IF('入力用'!$L9="","",'入力用'!$L9)</f>
        <v>MF</v>
      </c>
      <c r="E25" s="227" t="str">
        <f>IF('入力用'!$M9="","",'入力用'!$M9)</f>
        <v>横田　有司</v>
      </c>
      <c r="F25" s="228"/>
      <c r="G25" s="229"/>
      <c r="H25" s="222" t="str">
        <f>IF('入力用'!$N9="","",'入力用'!$N9)</f>
        <v>よこた　ゆうじ</v>
      </c>
      <c r="I25" s="223"/>
      <c r="J25" s="230"/>
      <c r="K25" s="194">
        <f>IF('入力用'!$O9="","",'入力用'!$O9)</f>
        <v>3</v>
      </c>
      <c r="L25" s="231"/>
      <c r="M25" s="3"/>
      <c r="N25" s="24" t="str">
        <f>IF('入力用'!$T9="","","○")</f>
        <v>○</v>
      </c>
    </row>
    <row r="26" spans="1:14" ht="22.5" customHeight="1">
      <c r="A26" s="4" t="s">
        <v>37</v>
      </c>
      <c r="B26" s="3">
        <v>7</v>
      </c>
      <c r="C26" s="85">
        <f>IF('入力用'!$K10="","",'入力用'!$K10)</f>
        <v>7</v>
      </c>
      <c r="D26" s="9" t="str">
        <f>IF('入力用'!$L10="","",'入力用'!$L10)</f>
        <v>MF</v>
      </c>
      <c r="E26" s="227" t="str">
        <f>IF('入力用'!$M10="","",'入力用'!$M10)</f>
        <v>横田　有司</v>
      </c>
      <c r="F26" s="228"/>
      <c r="G26" s="229"/>
      <c r="H26" s="222" t="str">
        <f>IF('入力用'!$N10="","",'入力用'!$N10)</f>
        <v>よこた　ゆうじ</v>
      </c>
      <c r="I26" s="223"/>
      <c r="J26" s="230"/>
      <c r="K26" s="194">
        <f>IF('入力用'!$O10="","",'入力用'!$O10)</f>
        <v>3</v>
      </c>
      <c r="L26" s="231"/>
      <c r="M26" s="3"/>
      <c r="N26" s="24">
        <f>IF('入力用'!$T10="","","○")</f>
      </c>
    </row>
    <row r="27" spans="1:14" ht="22.5" customHeight="1">
      <c r="A27" s="4" t="s">
        <v>38</v>
      </c>
      <c r="B27" s="3">
        <v>8</v>
      </c>
      <c r="C27" s="85">
        <f>IF('入力用'!$K11="","",'入力用'!$K11)</f>
        <v>8</v>
      </c>
      <c r="D27" s="9" t="str">
        <f>IF('入力用'!$L11="","",'入力用'!$L11)</f>
        <v>MF</v>
      </c>
      <c r="E27" s="227" t="str">
        <f>IF('入力用'!$M11="","",'入力用'!$M11)</f>
        <v>横田　有司</v>
      </c>
      <c r="F27" s="228"/>
      <c r="G27" s="229"/>
      <c r="H27" s="222" t="str">
        <f>IF('入力用'!$N11="","",'入力用'!$N11)</f>
        <v>よこた　ゆうじ</v>
      </c>
      <c r="I27" s="223"/>
      <c r="J27" s="230"/>
      <c r="K27" s="194">
        <f>IF('入力用'!$O11="","",'入力用'!$O11)</f>
        <v>3</v>
      </c>
      <c r="L27" s="231"/>
      <c r="M27" s="3"/>
      <c r="N27" s="24">
        <f>IF('入力用'!$T11="","","○")</f>
      </c>
    </row>
    <row r="28" spans="1:14" ht="22.5" customHeight="1">
      <c r="A28" s="4" t="s">
        <v>39</v>
      </c>
      <c r="B28" s="3">
        <v>9</v>
      </c>
      <c r="C28" s="85">
        <f>IF('入力用'!$K12="","",'入力用'!$K12)</f>
        <v>9</v>
      </c>
      <c r="D28" s="9" t="str">
        <f>IF('入力用'!$L12="","",'入力用'!$L12)</f>
        <v>FW</v>
      </c>
      <c r="E28" s="227" t="str">
        <f>IF('入力用'!$M12="","",'入力用'!$M12)</f>
        <v>横田　有司</v>
      </c>
      <c r="F28" s="228"/>
      <c r="G28" s="229"/>
      <c r="H28" s="222" t="str">
        <f>IF('入力用'!$N12="","",'入力用'!$N12)</f>
        <v>よこた　ゆうじ</v>
      </c>
      <c r="I28" s="223"/>
      <c r="J28" s="230"/>
      <c r="K28" s="194">
        <f>IF('入力用'!$O12="","",'入力用'!$O12)</f>
        <v>3</v>
      </c>
      <c r="L28" s="231"/>
      <c r="M28" s="3"/>
      <c r="N28" s="24">
        <f>IF('入力用'!$T12="","","○")</f>
      </c>
    </row>
    <row r="29" spans="1:14" ht="22.5" customHeight="1">
      <c r="A29" s="4" t="s">
        <v>40</v>
      </c>
      <c r="B29" s="3">
        <v>10</v>
      </c>
      <c r="C29" s="85">
        <f>IF('入力用'!$K13="","",'入力用'!$K13)</f>
        <v>10</v>
      </c>
      <c r="D29" s="9" t="str">
        <f>IF('入力用'!$L13="","",'入力用'!$L13)</f>
        <v>FW</v>
      </c>
      <c r="E29" s="227" t="str">
        <f>IF('入力用'!$M13="","",'入力用'!$M13)</f>
        <v>横田　有司</v>
      </c>
      <c r="F29" s="228"/>
      <c r="G29" s="229"/>
      <c r="H29" s="222" t="str">
        <f>IF('入力用'!$N13="","",'入力用'!$N13)</f>
        <v>よこた　ゆうじ</v>
      </c>
      <c r="I29" s="223"/>
      <c r="J29" s="230"/>
      <c r="K29" s="194">
        <f>IF('入力用'!$O13="","",'入力用'!$O13)</f>
        <v>3</v>
      </c>
      <c r="L29" s="231"/>
      <c r="M29" s="3"/>
      <c r="N29" s="24">
        <f>IF('入力用'!$T13="","","○")</f>
      </c>
    </row>
    <row r="30" spans="1:14" ht="22.5" customHeight="1">
      <c r="A30" s="4" t="s">
        <v>41</v>
      </c>
      <c r="B30" s="3">
        <v>11</v>
      </c>
      <c r="C30" s="85">
        <f>IF('入力用'!$K14="","",'入力用'!$K14)</f>
        <v>11</v>
      </c>
      <c r="D30" s="9" t="str">
        <f>IF('入力用'!$L14="","",'入力用'!$L14)</f>
        <v>FW</v>
      </c>
      <c r="E30" s="227" t="str">
        <f>IF('入力用'!$M14="","",'入力用'!$M14)</f>
        <v>横田　有司</v>
      </c>
      <c r="F30" s="228"/>
      <c r="G30" s="229"/>
      <c r="H30" s="222" t="str">
        <f>IF('入力用'!$N14="","",'入力用'!$N14)</f>
        <v>よこた　ゆうじ</v>
      </c>
      <c r="I30" s="223"/>
      <c r="J30" s="230"/>
      <c r="K30" s="194">
        <f>IF('入力用'!$O14="","",'入力用'!$O14)</f>
        <v>3</v>
      </c>
      <c r="L30" s="231"/>
      <c r="M30" s="3"/>
      <c r="N30" s="24">
        <f>IF('入力用'!$T14="","","○")</f>
      </c>
    </row>
    <row r="31" spans="1:14" ht="22.5" customHeight="1">
      <c r="A31" s="4" t="s">
        <v>42</v>
      </c>
      <c r="B31" s="3">
        <v>12</v>
      </c>
      <c r="C31" s="85">
        <f>IF('入力用'!$K15="","",'入力用'!$K15)</f>
        <v>12</v>
      </c>
      <c r="D31" s="9" t="str">
        <f>IF('入力用'!$L15="","",'入力用'!$L15)</f>
        <v>GK</v>
      </c>
      <c r="E31" s="227" t="str">
        <f>IF('入力用'!$M15="","",'入力用'!$M15)</f>
        <v>横田　有司</v>
      </c>
      <c r="F31" s="228"/>
      <c r="G31" s="229"/>
      <c r="H31" s="222" t="str">
        <f>IF('入力用'!$N15="","",'入力用'!$N15)</f>
        <v>よこた　ゆうじ</v>
      </c>
      <c r="I31" s="223"/>
      <c r="J31" s="230"/>
      <c r="K31" s="194">
        <f>IF('入力用'!$O15="","",'入力用'!$O15)</f>
        <v>2</v>
      </c>
      <c r="L31" s="231"/>
      <c r="M31" s="3"/>
      <c r="N31" s="24">
        <f>IF('入力用'!$T15="","","○")</f>
      </c>
    </row>
    <row r="32" spans="1:14" ht="22.5" customHeight="1">
      <c r="A32" s="4" t="s">
        <v>43</v>
      </c>
      <c r="B32" s="3">
        <v>13</v>
      </c>
      <c r="C32" s="85">
        <f>IF('入力用'!$K16="","",'入力用'!$K16)</f>
        <v>13</v>
      </c>
      <c r="D32" s="9" t="str">
        <f>IF('入力用'!$L16="","",'入力用'!$L16)</f>
        <v>DF</v>
      </c>
      <c r="E32" s="227" t="str">
        <f>IF('入力用'!$M16="","",'入力用'!$M16)</f>
        <v>横田　有司</v>
      </c>
      <c r="F32" s="228"/>
      <c r="G32" s="229"/>
      <c r="H32" s="222" t="str">
        <f>IF('入力用'!$N16="","",'入力用'!$N16)</f>
        <v>よこた　ゆうじ</v>
      </c>
      <c r="I32" s="223"/>
      <c r="J32" s="230"/>
      <c r="K32" s="194">
        <f>IF('入力用'!$O16="","",'入力用'!$O16)</f>
        <v>2</v>
      </c>
      <c r="L32" s="231"/>
      <c r="M32" s="3"/>
      <c r="N32" s="24">
        <f>IF('入力用'!$T16="","","○")</f>
      </c>
    </row>
    <row r="33" spans="1:14" ht="22.5" customHeight="1">
      <c r="A33" s="4" t="s">
        <v>44</v>
      </c>
      <c r="B33" s="3">
        <v>14</v>
      </c>
      <c r="C33" s="85">
        <f>IF('入力用'!$K17="","",'入力用'!$K17)</f>
        <v>14</v>
      </c>
      <c r="D33" s="9" t="str">
        <f>IF('入力用'!$L17="","",'入力用'!$L17)</f>
        <v>DF</v>
      </c>
      <c r="E33" s="227" t="str">
        <f>IF('入力用'!$M17="","",'入力用'!$M17)</f>
        <v>横田　有司</v>
      </c>
      <c r="F33" s="228"/>
      <c r="G33" s="229"/>
      <c r="H33" s="222" t="str">
        <f>IF('入力用'!$N17="","",'入力用'!$N17)</f>
        <v>よこた　ゆうじ</v>
      </c>
      <c r="I33" s="223"/>
      <c r="J33" s="230"/>
      <c r="K33" s="194">
        <f>IF('入力用'!$O17="","",'入力用'!$O17)</f>
        <v>2</v>
      </c>
      <c r="L33" s="231"/>
      <c r="M33" s="3"/>
      <c r="N33" s="24">
        <f>IF('入力用'!$T17="","","○")</f>
      </c>
    </row>
    <row r="34" spans="1:14" ht="22.5" customHeight="1">
      <c r="A34" s="4" t="s">
        <v>45</v>
      </c>
      <c r="B34" s="3">
        <v>15</v>
      </c>
      <c r="C34" s="85">
        <f>IF('入力用'!$K18="","",'入力用'!$K18)</f>
        <v>15</v>
      </c>
      <c r="D34" s="9" t="str">
        <f>IF('入力用'!$L18="","",'入力用'!$L18)</f>
        <v>MF</v>
      </c>
      <c r="E34" s="227" t="str">
        <f>IF('入力用'!$M18="","",'入力用'!$M18)</f>
        <v>横田　有司</v>
      </c>
      <c r="F34" s="228"/>
      <c r="G34" s="229"/>
      <c r="H34" s="222" t="str">
        <f>IF('入力用'!$N18="","",'入力用'!$N18)</f>
        <v>よこた　ゆうじ</v>
      </c>
      <c r="I34" s="223"/>
      <c r="J34" s="230"/>
      <c r="K34" s="194">
        <f>IF('入力用'!$O18="","",'入力用'!$O18)</f>
        <v>2</v>
      </c>
      <c r="L34" s="231"/>
      <c r="M34" s="3"/>
      <c r="N34" s="24">
        <f>IF('入力用'!$T18="","","○")</f>
      </c>
    </row>
    <row r="35" spans="1:14" ht="22.5" customHeight="1">
      <c r="A35" s="4" t="s">
        <v>46</v>
      </c>
      <c r="B35" s="3">
        <v>16</v>
      </c>
      <c r="C35" s="85">
        <f>IF('入力用'!$K19="","",'入力用'!$K19)</f>
        <v>16</v>
      </c>
      <c r="D35" s="9" t="str">
        <f>IF('入力用'!$L19="","",'入力用'!$L19)</f>
        <v>MF</v>
      </c>
      <c r="E35" s="227" t="str">
        <f>IF('入力用'!$M19="","",'入力用'!$M19)</f>
        <v>横田　有司</v>
      </c>
      <c r="F35" s="228"/>
      <c r="G35" s="229"/>
      <c r="H35" s="222" t="str">
        <f>IF('入力用'!$N19="","",'入力用'!$N19)</f>
        <v>よこた　ゆうじ</v>
      </c>
      <c r="I35" s="223"/>
      <c r="J35" s="230"/>
      <c r="K35" s="194">
        <f>IF('入力用'!$O19="","",'入力用'!$O19)</f>
        <v>2</v>
      </c>
      <c r="L35" s="231"/>
      <c r="M35" s="3"/>
      <c r="N35" s="24">
        <f>IF('入力用'!$T19="","","○")</f>
      </c>
    </row>
    <row r="36" spans="1:14" ht="22.5" customHeight="1">
      <c r="A36" s="4" t="s">
        <v>47</v>
      </c>
      <c r="B36" s="3">
        <v>17</v>
      </c>
      <c r="C36" s="85">
        <f>IF('入力用'!$K20="","",'入力用'!$K20)</f>
        <v>17</v>
      </c>
      <c r="D36" s="9" t="str">
        <f>IF('入力用'!$L20="","",'入力用'!$L20)</f>
        <v>FW</v>
      </c>
      <c r="E36" s="227" t="str">
        <f>IF('入力用'!$M20="","",'入力用'!$M20)</f>
        <v>横田　有司</v>
      </c>
      <c r="F36" s="228"/>
      <c r="G36" s="229"/>
      <c r="H36" s="222" t="str">
        <f>IF('入力用'!$N20="","",'入力用'!$N20)</f>
        <v>よこた　ゆうじ</v>
      </c>
      <c r="I36" s="223"/>
      <c r="J36" s="230"/>
      <c r="K36" s="194">
        <f>IF('入力用'!$O20="","",'入力用'!$O20)</f>
        <v>1</v>
      </c>
      <c r="L36" s="231"/>
      <c r="M36" s="3"/>
      <c r="N36" s="24">
        <f>IF('入力用'!$T20="","","○")</f>
      </c>
    </row>
    <row r="37" spans="1:14" ht="22.5" customHeight="1" thickBot="1">
      <c r="A37" s="4" t="s">
        <v>48</v>
      </c>
      <c r="B37" s="3">
        <v>18</v>
      </c>
      <c r="C37" s="86">
        <f>IF('入力用'!$K21="","",'入力用'!$K21)</f>
        <v>18</v>
      </c>
      <c r="D37" s="87" t="str">
        <f>IF('入力用'!$L21="","",'入力用'!$L21)</f>
        <v>FW</v>
      </c>
      <c r="E37" s="205" t="str">
        <f>IF('入力用'!$M21="","",'入力用'!$M21)</f>
        <v>横田　有司</v>
      </c>
      <c r="F37" s="206"/>
      <c r="G37" s="235"/>
      <c r="H37" s="236" t="str">
        <f>IF('入力用'!$N21="","",'入力用'!$N21)</f>
        <v>よこた　ゆうじ</v>
      </c>
      <c r="I37" s="237"/>
      <c r="J37" s="238"/>
      <c r="K37" s="239">
        <f>IF('入力用'!$O21="","",'入力用'!$O21)</f>
        <v>1</v>
      </c>
      <c r="L37" s="240"/>
      <c r="M37" s="3"/>
      <c r="N37" s="24">
        <f>IF('入力用'!$T21="","","○")</f>
      </c>
    </row>
    <row r="38" spans="3:12" ht="16.5" customHeight="1">
      <c r="C38" s="241" t="s">
        <v>55</v>
      </c>
      <c r="D38" s="242"/>
      <c r="E38" s="242"/>
      <c r="F38" s="242"/>
      <c r="G38" s="242"/>
      <c r="H38" s="242"/>
      <c r="I38" s="242"/>
      <c r="J38" s="242"/>
      <c r="K38" s="242"/>
      <c r="L38" s="242"/>
    </row>
    <row r="39" spans="3:12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9" ht="13.5" customHeight="1">
      <c r="C40" s="243" t="str">
        <f ca="1">"令和"&amp;WIDECHAR(FIXED((YEAR(NOW())-1900)-118,0,TRUE))&amp;"年 "&amp;WIDECHAR(FIXED(MONTH(NOW()),0,TRUE))&amp;"月 "&amp;WIDECHAR(FIXED(DAY(NOW()),0,TRUE))&amp;"日"</f>
        <v>令和３年 ７月 ６日</v>
      </c>
      <c r="D40" s="241"/>
      <c r="E40" s="241"/>
      <c r="F40" s="6"/>
      <c r="G40" s="6"/>
      <c r="H40" s="6"/>
      <c r="I40" s="6"/>
    </row>
    <row r="41" spans="3:12" ht="16.5" customHeight="1">
      <c r="C41" s="241" t="s">
        <v>54</v>
      </c>
      <c r="D41" s="241"/>
      <c r="E41" s="241"/>
      <c r="F41" s="241"/>
      <c r="G41" s="241"/>
      <c r="H41" s="6"/>
      <c r="I41" s="6"/>
      <c r="J41" s="6"/>
      <c r="K41" s="6"/>
      <c r="L41" s="6"/>
    </row>
    <row r="42" spans="3:12" ht="24.75" customHeight="1">
      <c r="C42" s="6"/>
      <c r="D42" s="6"/>
      <c r="E42" s="7"/>
      <c r="F42" s="7"/>
      <c r="G42" s="7"/>
      <c r="H42" s="7"/>
      <c r="I42" s="7"/>
      <c r="J42" s="7"/>
      <c r="K42" s="7"/>
      <c r="L42" s="7"/>
    </row>
    <row r="43" spans="3:13" ht="19.5" customHeight="1">
      <c r="C43" s="6"/>
      <c r="D43" s="7"/>
      <c r="E43" s="234" t="str">
        <f>'入力用'!B7</f>
        <v>富山市立富山</v>
      </c>
      <c r="F43" s="234"/>
      <c r="G43" s="234"/>
      <c r="H43" s="11" t="s">
        <v>53</v>
      </c>
      <c r="I43" s="234" t="str">
        <f>'入力用'!B12</f>
        <v>富山　太郎</v>
      </c>
      <c r="J43" s="234"/>
      <c r="K43" s="234"/>
      <c r="L43" s="8" t="s">
        <v>57</v>
      </c>
      <c r="M43" s="3"/>
    </row>
    <row r="44" spans="5:12" ht="12.75">
      <c r="E44" s="3"/>
      <c r="F44" s="3"/>
      <c r="G44" s="3"/>
      <c r="H44" s="3"/>
      <c r="I44" s="3"/>
      <c r="J44" s="3"/>
      <c r="K44" s="3"/>
      <c r="L44" s="3"/>
    </row>
    <row r="46" spans="16:19" ht="12.75">
      <c r="P46" s="66" t="s">
        <v>130</v>
      </c>
      <c r="Q46" s="66" t="s">
        <v>132</v>
      </c>
      <c r="R46" s="67"/>
      <c r="S46" s="67"/>
    </row>
    <row r="47" spans="16:19" ht="12.75">
      <c r="P47" s="66" t="s">
        <v>131</v>
      </c>
      <c r="Q47" s="67"/>
      <c r="R47" s="67"/>
      <c r="S47" s="67"/>
    </row>
    <row r="48" spans="16:19" ht="12.75">
      <c r="P48" s="67"/>
      <c r="Q48" s="67"/>
      <c r="R48" s="67"/>
      <c r="S48" s="67"/>
    </row>
    <row r="49" spans="16:19" s="64" customFormat="1" ht="15" customHeight="1">
      <c r="P49" s="69"/>
      <c r="Q49" s="69"/>
      <c r="R49" s="68" t="str">
        <f>IF('入力用'!D14="","",IF('入力用'!D14="教員","○    ","    ○"))</f>
        <v>○    </v>
      </c>
      <c r="S49" s="68"/>
    </row>
    <row r="50" spans="16:19" s="64" customFormat="1" ht="15" customHeight="1">
      <c r="P50" s="69"/>
      <c r="Q50" s="69"/>
      <c r="R50" s="68" t="str">
        <f>IF('入力用'!D21="","",IF('入力用'!D21="教員","○    ","    ○"))</f>
        <v>    ○</v>
      </c>
      <c r="S50" s="68"/>
    </row>
    <row r="51" spans="16:19" s="64" customFormat="1" ht="15" customHeight="1">
      <c r="P51" s="69"/>
      <c r="Q51" s="69"/>
      <c r="R51" s="68" t="s">
        <v>129</v>
      </c>
      <c r="S51" s="68" t="str">
        <f>IF('入力用'!D21="","",IF('入力用'!D21="教員","○  　　",IF('入力用'!D21="部活動指導員","　 ○ 　","  　　○")))</f>
        <v>  　　○</v>
      </c>
    </row>
    <row r="52" spans="16:19" s="64" customFormat="1" ht="15" customHeight="1">
      <c r="P52" s="69"/>
      <c r="Q52" s="69"/>
      <c r="R52" s="68"/>
      <c r="S52" s="68" t="str">
        <f>IF('入力用'!D22="","",IF('入力用'!D22="教員","○  　　",IF('入力用'!D22="部活動指導員","　 ○ 　","  　　○")))</f>
        <v>  　　○</v>
      </c>
    </row>
    <row r="53" spans="18:19" s="65" customFormat="1" ht="44.25">
      <c r="R53" s="66"/>
      <c r="S53" s="66"/>
    </row>
  </sheetData>
  <sheetProtection/>
  <mergeCells count="111">
    <mergeCell ref="I15:J15"/>
    <mergeCell ref="K15:L15"/>
    <mergeCell ref="E15:F15"/>
    <mergeCell ref="E16:F16"/>
    <mergeCell ref="E17:F17"/>
    <mergeCell ref="E18:F18"/>
    <mergeCell ref="G18:H18"/>
    <mergeCell ref="I16:J16"/>
    <mergeCell ref="I17:J17"/>
    <mergeCell ref="I18:J18"/>
    <mergeCell ref="K17:L17"/>
    <mergeCell ref="K18:L18"/>
    <mergeCell ref="E43:G43"/>
    <mergeCell ref="I43:K43"/>
    <mergeCell ref="E37:G37"/>
    <mergeCell ref="H37:J37"/>
    <mergeCell ref="K37:L37"/>
    <mergeCell ref="C38:L38"/>
    <mergeCell ref="C40:E40"/>
    <mergeCell ref="C41:G41"/>
    <mergeCell ref="E35:G35"/>
    <mergeCell ref="H35:J35"/>
    <mergeCell ref="K35:L35"/>
    <mergeCell ref="E36:G36"/>
    <mergeCell ref="H36:J36"/>
    <mergeCell ref="K36:L36"/>
    <mergeCell ref="E33:G33"/>
    <mergeCell ref="H33:J33"/>
    <mergeCell ref="K33:L33"/>
    <mergeCell ref="E34:G34"/>
    <mergeCell ref="H34:J34"/>
    <mergeCell ref="K34:L34"/>
    <mergeCell ref="E31:G31"/>
    <mergeCell ref="H31:J31"/>
    <mergeCell ref="K31:L31"/>
    <mergeCell ref="E32:G32"/>
    <mergeCell ref="H32:J32"/>
    <mergeCell ref="K32:L32"/>
    <mergeCell ref="E29:G29"/>
    <mergeCell ref="H29:J29"/>
    <mergeCell ref="K29:L29"/>
    <mergeCell ref="E30:G30"/>
    <mergeCell ref="H30:J30"/>
    <mergeCell ref="K30:L30"/>
    <mergeCell ref="E27:G27"/>
    <mergeCell ref="H27:J27"/>
    <mergeCell ref="K27:L27"/>
    <mergeCell ref="E28:G28"/>
    <mergeCell ref="H28:J28"/>
    <mergeCell ref="K28:L28"/>
    <mergeCell ref="E25:G25"/>
    <mergeCell ref="H25:J25"/>
    <mergeCell ref="K25:L25"/>
    <mergeCell ref="E26:G26"/>
    <mergeCell ref="H26:J26"/>
    <mergeCell ref="K26:L26"/>
    <mergeCell ref="E23:G23"/>
    <mergeCell ref="H23:J23"/>
    <mergeCell ref="K23:L23"/>
    <mergeCell ref="E24:G24"/>
    <mergeCell ref="H24:J24"/>
    <mergeCell ref="K24:L24"/>
    <mergeCell ref="O19:O23"/>
    <mergeCell ref="E20:G20"/>
    <mergeCell ref="H20:J20"/>
    <mergeCell ref="K20:L20"/>
    <mergeCell ref="E21:G21"/>
    <mergeCell ref="H21:J21"/>
    <mergeCell ref="K21:L21"/>
    <mergeCell ref="E22:G22"/>
    <mergeCell ref="H22:J22"/>
    <mergeCell ref="K22:L22"/>
    <mergeCell ref="C15:C18"/>
    <mergeCell ref="D14:E14"/>
    <mergeCell ref="E19:G19"/>
    <mergeCell ref="H19:J19"/>
    <mergeCell ref="K19:L19"/>
    <mergeCell ref="I14:K14"/>
    <mergeCell ref="G15:H15"/>
    <mergeCell ref="G16:H16"/>
    <mergeCell ref="G17:H17"/>
    <mergeCell ref="K16:L16"/>
    <mergeCell ref="I11:L11"/>
    <mergeCell ref="H12:H13"/>
    <mergeCell ref="I12:I13"/>
    <mergeCell ref="D13:G13"/>
    <mergeCell ref="J13:L13"/>
    <mergeCell ref="D11:G11"/>
    <mergeCell ref="D12:G12"/>
    <mergeCell ref="I8:L8"/>
    <mergeCell ref="H9:H10"/>
    <mergeCell ref="I9:I10"/>
    <mergeCell ref="D10:G10"/>
    <mergeCell ref="J10:L10"/>
    <mergeCell ref="D8:G8"/>
    <mergeCell ref="D9:G9"/>
    <mergeCell ref="C5:C6"/>
    <mergeCell ref="D5:E6"/>
    <mergeCell ref="F5:G6"/>
    <mergeCell ref="H5:H6"/>
    <mergeCell ref="I5:L6"/>
    <mergeCell ref="D7:E7"/>
    <mergeCell ref="F7:L7"/>
    <mergeCell ref="C1:L1"/>
    <mergeCell ref="D2:E2"/>
    <mergeCell ref="F2:G2"/>
    <mergeCell ref="H2:J2"/>
    <mergeCell ref="C3:C4"/>
    <mergeCell ref="D3:G4"/>
    <mergeCell ref="H3:H4"/>
    <mergeCell ref="I3:L4"/>
  </mergeCell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I16" sqref="I16:J16"/>
    </sheetView>
  </sheetViews>
  <sheetFormatPr defaultColWidth="7.99609375" defaultRowHeight="15"/>
  <cols>
    <col min="1" max="1" width="6.6640625" style="12" customWidth="1"/>
    <col min="2" max="2" width="5.88671875" style="12" customWidth="1"/>
    <col min="3" max="6" width="7.99609375" style="12" customWidth="1"/>
    <col min="7" max="7" width="9.10546875" style="12" customWidth="1"/>
    <col min="8" max="16384" width="7.99609375" style="12" customWidth="1"/>
  </cols>
  <sheetData>
    <row r="1" spans="1:10" ht="17.25">
      <c r="A1" s="267" t="str">
        <f>"第４２回北信越中学校総合競技大会　サッカー競技"</f>
        <v>第４２回北信越中学校総合競技大会　サッカー競技</v>
      </c>
      <c r="B1" s="268"/>
      <c r="C1" s="268"/>
      <c r="D1" s="268"/>
      <c r="E1" s="268"/>
      <c r="F1" s="268"/>
      <c r="G1" s="268"/>
      <c r="H1" s="268"/>
      <c r="I1" s="269"/>
      <c r="J1" s="269"/>
    </row>
    <row r="2" spans="1:9" ht="17.25">
      <c r="A2" s="13"/>
      <c r="B2" s="14"/>
      <c r="C2" s="14"/>
      <c r="D2" s="14"/>
      <c r="E2" s="14"/>
      <c r="F2" s="14"/>
      <c r="G2" s="14"/>
      <c r="H2" s="14"/>
      <c r="I2" s="15"/>
    </row>
    <row r="3" spans="1:10" ht="18.75">
      <c r="A3" s="270" t="s">
        <v>77</v>
      </c>
      <c r="B3" s="270"/>
      <c r="C3" s="270"/>
      <c r="D3" s="270"/>
      <c r="E3" s="270"/>
      <c r="F3" s="270"/>
      <c r="G3" s="270"/>
      <c r="H3" s="270"/>
      <c r="I3" s="270"/>
      <c r="J3" s="270"/>
    </row>
    <row r="6" spans="1:3" ht="15" customHeight="1">
      <c r="A6" s="248" t="s">
        <v>78</v>
      </c>
      <c r="B6" s="248"/>
      <c r="C6" s="248"/>
    </row>
    <row r="7" spans="2:10" ht="15" customHeight="1">
      <c r="B7" s="16" t="s">
        <v>79</v>
      </c>
      <c r="C7" s="16" t="s">
        <v>80</v>
      </c>
      <c r="D7" s="249" t="s">
        <v>81</v>
      </c>
      <c r="E7" s="250"/>
      <c r="F7" s="251"/>
      <c r="G7" s="249" t="s">
        <v>82</v>
      </c>
      <c r="H7" s="250"/>
      <c r="I7" s="250"/>
      <c r="J7" s="251"/>
    </row>
    <row r="8" spans="2:10" ht="18" customHeight="1">
      <c r="B8" s="16"/>
      <c r="C8" s="16"/>
      <c r="D8" s="252"/>
      <c r="E8" s="253"/>
      <c r="F8" s="254"/>
      <c r="G8" s="255"/>
      <c r="H8" s="256"/>
      <c r="I8" s="256"/>
      <c r="J8" s="257"/>
    </row>
    <row r="9" spans="2:10" ht="18" customHeight="1">
      <c r="B9" s="16"/>
      <c r="C9" s="16"/>
      <c r="D9" s="252"/>
      <c r="E9" s="253"/>
      <c r="F9" s="254"/>
      <c r="G9" s="252"/>
      <c r="H9" s="253"/>
      <c r="I9" s="253"/>
      <c r="J9" s="254"/>
    </row>
    <row r="10" spans="2:10" ht="18" customHeight="1">
      <c r="B10" s="16"/>
      <c r="C10" s="16"/>
      <c r="D10" s="252"/>
      <c r="E10" s="253"/>
      <c r="F10" s="254"/>
      <c r="G10" s="255"/>
      <c r="H10" s="256"/>
      <c r="I10" s="256"/>
      <c r="J10" s="257"/>
    </row>
    <row r="11" spans="2:10" ht="18" customHeight="1">
      <c r="B11" s="16"/>
      <c r="C11" s="16"/>
      <c r="D11" s="252"/>
      <c r="E11" s="253"/>
      <c r="F11" s="254"/>
      <c r="G11" s="252"/>
      <c r="H11" s="253"/>
      <c r="I11" s="253"/>
      <c r="J11" s="254"/>
    </row>
    <row r="12" spans="2:10" ht="18" customHeight="1">
      <c r="B12" s="16"/>
      <c r="C12" s="16"/>
      <c r="D12" s="252"/>
      <c r="E12" s="253"/>
      <c r="F12" s="254"/>
      <c r="G12" s="252"/>
      <c r="H12" s="253"/>
      <c r="I12" s="253"/>
      <c r="J12" s="254"/>
    </row>
    <row r="13" spans="2:10" ht="15" customHeight="1">
      <c r="B13" s="17"/>
      <c r="C13" s="17"/>
      <c r="D13" s="18"/>
      <c r="E13" s="18"/>
      <c r="F13" s="18"/>
      <c r="G13" s="18"/>
      <c r="H13" s="18"/>
      <c r="I13" s="18"/>
      <c r="J13" s="18"/>
    </row>
    <row r="14" ht="15" customHeight="1"/>
    <row r="15" spans="1:7" ht="15" customHeight="1">
      <c r="A15" s="248" t="s">
        <v>83</v>
      </c>
      <c r="B15" s="248"/>
      <c r="C15" s="248"/>
      <c r="D15" s="248"/>
      <c r="E15" s="18"/>
      <c r="F15" s="18"/>
      <c r="G15" s="18"/>
    </row>
    <row r="16" spans="2:10" ht="15" customHeight="1">
      <c r="B16" s="16" t="s">
        <v>79</v>
      </c>
      <c r="C16" s="16" t="s">
        <v>80</v>
      </c>
      <c r="D16" s="249" t="s">
        <v>81</v>
      </c>
      <c r="E16" s="250"/>
      <c r="F16" s="251"/>
      <c r="G16" s="266" t="s">
        <v>84</v>
      </c>
      <c r="H16" s="266"/>
      <c r="I16" s="266" t="s">
        <v>85</v>
      </c>
      <c r="J16" s="266"/>
    </row>
    <row r="17" spans="2:10" ht="18" customHeight="1">
      <c r="B17" s="16"/>
      <c r="C17" s="16"/>
      <c r="D17" s="249"/>
      <c r="E17" s="250"/>
      <c r="F17" s="251"/>
      <c r="G17" s="258"/>
      <c r="H17" s="258"/>
      <c r="I17" s="258"/>
      <c r="J17" s="258"/>
    </row>
    <row r="18" spans="2:10" ht="18" customHeight="1">
      <c r="B18" s="16"/>
      <c r="C18" s="16"/>
      <c r="D18" s="249"/>
      <c r="E18" s="250"/>
      <c r="F18" s="251"/>
      <c r="G18" s="258"/>
      <c r="H18" s="258"/>
      <c r="I18" s="258"/>
      <c r="J18" s="258"/>
    </row>
    <row r="19" spans="2:10" ht="18" customHeight="1">
      <c r="B19" s="16"/>
      <c r="C19" s="16"/>
      <c r="D19" s="249"/>
      <c r="E19" s="250"/>
      <c r="F19" s="251"/>
      <c r="G19" s="258"/>
      <c r="H19" s="258"/>
      <c r="I19" s="258"/>
      <c r="J19" s="258"/>
    </row>
    <row r="20" spans="2:10" ht="18" customHeight="1">
      <c r="B20" s="16"/>
      <c r="C20" s="16"/>
      <c r="D20" s="249"/>
      <c r="E20" s="250"/>
      <c r="F20" s="251"/>
      <c r="G20" s="258"/>
      <c r="H20" s="258"/>
      <c r="I20" s="258"/>
      <c r="J20" s="258"/>
    </row>
    <row r="21" spans="2:10" ht="17.25" customHeight="1">
      <c r="B21" s="16"/>
      <c r="C21" s="16"/>
      <c r="D21" s="249"/>
      <c r="E21" s="250"/>
      <c r="F21" s="251"/>
      <c r="G21" s="258"/>
      <c r="H21" s="258"/>
      <c r="I21" s="258"/>
      <c r="J21" s="258"/>
    </row>
    <row r="22" spans="2:10" ht="15" customHeight="1">
      <c r="B22" s="17"/>
      <c r="C22" s="17"/>
      <c r="D22" s="20"/>
      <c r="E22" s="20"/>
      <c r="F22" s="20"/>
      <c r="G22" s="18"/>
      <c r="H22" s="18"/>
      <c r="I22" s="18"/>
      <c r="J22" s="18"/>
    </row>
    <row r="23" ht="15" customHeight="1"/>
    <row r="24" spans="1:3" ht="15" customHeight="1">
      <c r="A24" s="248" t="s">
        <v>86</v>
      </c>
      <c r="B24" s="248"/>
      <c r="C24" s="248"/>
    </row>
    <row r="25" spans="2:10" ht="15" customHeight="1">
      <c r="B25" s="19" t="s">
        <v>87</v>
      </c>
      <c r="C25" s="16" t="s">
        <v>88</v>
      </c>
      <c r="D25" s="249" t="s">
        <v>81</v>
      </c>
      <c r="E25" s="250"/>
      <c r="F25" s="251"/>
      <c r="G25" s="249" t="s">
        <v>82</v>
      </c>
      <c r="H25" s="250"/>
      <c r="I25" s="250"/>
      <c r="J25" s="251"/>
    </row>
    <row r="26" spans="2:10" ht="18" customHeight="1">
      <c r="B26" s="16"/>
      <c r="C26" s="16"/>
      <c r="D26" s="252"/>
      <c r="E26" s="253"/>
      <c r="F26" s="254"/>
      <c r="G26" s="255"/>
      <c r="H26" s="256"/>
      <c r="I26" s="256"/>
      <c r="J26" s="257"/>
    </row>
    <row r="27" spans="2:10" ht="18" customHeight="1">
      <c r="B27" s="16"/>
      <c r="C27" s="16"/>
      <c r="D27" s="252"/>
      <c r="E27" s="253"/>
      <c r="F27" s="254"/>
      <c r="G27" s="252"/>
      <c r="H27" s="253"/>
      <c r="I27" s="253"/>
      <c r="J27" s="254"/>
    </row>
    <row r="28" spans="2:10" ht="15" customHeight="1">
      <c r="B28" s="17"/>
      <c r="C28" s="17"/>
      <c r="D28" s="18"/>
      <c r="E28" s="18"/>
      <c r="F28" s="18"/>
      <c r="G28" s="18"/>
      <c r="H28" s="18"/>
      <c r="I28" s="18"/>
      <c r="J28" s="18"/>
    </row>
    <row r="29" ht="15" customHeight="1"/>
    <row r="30" spans="1:3" ht="15" customHeight="1">
      <c r="A30" s="248" t="s">
        <v>89</v>
      </c>
      <c r="B30" s="248"/>
      <c r="C30" s="248"/>
    </row>
    <row r="31" spans="2:10" ht="15" customHeight="1">
      <c r="B31" s="19" t="s">
        <v>87</v>
      </c>
      <c r="C31" s="16" t="s">
        <v>88</v>
      </c>
      <c r="D31" s="249" t="s">
        <v>81</v>
      </c>
      <c r="E31" s="250"/>
      <c r="F31" s="251"/>
      <c r="G31" s="249" t="s">
        <v>84</v>
      </c>
      <c r="H31" s="250"/>
      <c r="I31" s="250"/>
      <c r="J31" s="251"/>
    </row>
    <row r="32" spans="2:10" ht="18" customHeight="1">
      <c r="B32" s="16"/>
      <c r="C32" s="16"/>
      <c r="D32" s="252"/>
      <c r="E32" s="253"/>
      <c r="F32" s="254"/>
      <c r="G32" s="255"/>
      <c r="H32" s="256"/>
      <c r="I32" s="256"/>
      <c r="J32" s="257"/>
    </row>
    <row r="33" spans="2:10" ht="18" customHeight="1">
      <c r="B33" s="16"/>
      <c r="C33" s="16"/>
      <c r="D33" s="252"/>
      <c r="E33" s="253"/>
      <c r="F33" s="254"/>
      <c r="G33" s="252"/>
      <c r="H33" s="253"/>
      <c r="I33" s="253"/>
      <c r="J33" s="254"/>
    </row>
    <row r="34" spans="5:10" ht="15" customHeight="1">
      <c r="E34" s="259" t="s">
        <v>90</v>
      </c>
      <c r="F34" s="259"/>
      <c r="G34" s="259"/>
      <c r="H34" s="259"/>
      <c r="I34" s="259"/>
      <c r="J34" s="259"/>
    </row>
    <row r="35" ht="15" customHeight="1"/>
    <row r="36" ht="15" customHeight="1"/>
    <row r="37" spans="1:9" ht="15" customHeight="1">
      <c r="A37" s="260" t="s">
        <v>91</v>
      </c>
      <c r="B37" s="260"/>
      <c r="C37" s="260"/>
      <c r="D37" s="260"/>
      <c r="E37" s="260"/>
      <c r="F37" s="260"/>
      <c r="G37" s="260"/>
      <c r="H37" s="260"/>
      <c r="I37" s="260"/>
    </row>
    <row r="38" ht="15" customHeight="1"/>
    <row r="39" spans="1:10" ht="15" customHeight="1">
      <c r="A39" s="261" t="str">
        <f>IF('入力用'!B3="","",'入力用'!B3)&amp;"  県"</f>
        <v>富山  県</v>
      </c>
      <c r="B39" s="262"/>
      <c r="C39" s="261" t="str">
        <f>IF('入力用'!B7="","",'入力用'!B7)</f>
        <v>富山市立富山</v>
      </c>
      <c r="D39" s="263"/>
      <c r="E39" s="21" t="s">
        <v>20</v>
      </c>
      <c r="G39" s="22" t="s">
        <v>92</v>
      </c>
      <c r="H39" s="264" t="str">
        <f>IF('入力用'!B18="","",'入力用'!B18)&amp;"　　印"</f>
        <v>射水　清美　　印</v>
      </c>
      <c r="I39" s="265"/>
      <c r="J39" s="265"/>
    </row>
    <row r="40" ht="15" customHeight="1"/>
    <row r="41" ht="15" customHeight="1"/>
    <row r="42" spans="7:10" ht="15" customHeight="1">
      <c r="G42" s="22" t="s">
        <v>118</v>
      </c>
      <c r="H42" s="264" t="str">
        <f>IF('入力用'!B12="","",'入力用'!B12)&amp;"　　印"</f>
        <v>富山　太郎　　印</v>
      </c>
      <c r="I42" s="265"/>
      <c r="J42" s="265"/>
    </row>
    <row r="45" spans="6:9" ht="13.5">
      <c r="F45" s="248" t="s">
        <v>119</v>
      </c>
      <c r="G45" s="248"/>
      <c r="H45" s="248"/>
      <c r="I45" s="248"/>
    </row>
  </sheetData>
  <sheetProtection/>
  <mergeCells count="55">
    <mergeCell ref="A1:J1"/>
    <mergeCell ref="A3:J3"/>
    <mergeCell ref="A6:C6"/>
    <mergeCell ref="D11:F11"/>
    <mergeCell ref="G9:J9"/>
    <mergeCell ref="D8:F8"/>
    <mergeCell ref="D7:F7"/>
    <mergeCell ref="G7:J7"/>
    <mergeCell ref="D10:F10"/>
    <mergeCell ref="G10:J10"/>
    <mergeCell ref="D20:F20"/>
    <mergeCell ref="G20:H20"/>
    <mergeCell ref="D12:F12"/>
    <mergeCell ref="G11:J11"/>
    <mergeCell ref="G12:J12"/>
    <mergeCell ref="I17:J17"/>
    <mergeCell ref="D16:F16"/>
    <mergeCell ref="D17:F17"/>
    <mergeCell ref="I18:J18"/>
    <mergeCell ref="D19:F19"/>
    <mergeCell ref="D27:F27"/>
    <mergeCell ref="G27:J27"/>
    <mergeCell ref="D25:F25"/>
    <mergeCell ref="D26:F26"/>
    <mergeCell ref="G26:J26"/>
    <mergeCell ref="I21:J21"/>
    <mergeCell ref="G25:J25"/>
    <mergeCell ref="D21:F21"/>
    <mergeCell ref="D33:F33"/>
    <mergeCell ref="G33:J33"/>
    <mergeCell ref="G21:H21"/>
    <mergeCell ref="A24:C24"/>
    <mergeCell ref="G8:J8"/>
    <mergeCell ref="D9:F9"/>
    <mergeCell ref="A15:D15"/>
    <mergeCell ref="G16:H16"/>
    <mergeCell ref="I16:J16"/>
    <mergeCell ref="I20:J20"/>
    <mergeCell ref="F45:I45"/>
    <mergeCell ref="E34:J34"/>
    <mergeCell ref="A37:I37"/>
    <mergeCell ref="A39:B39"/>
    <mergeCell ref="C39:D39"/>
    <mergeCell ref="H39:J39"/>
    <mergeCell ref="H42:J42"/>
    <mergeCell ref="A30:C30"/>
    <mergeCell ref="D31:F31"/>
    <mergeCell ref="G31:J31"/>
    <mergeCell ref="D32:F32"/>
    <mergeCell ref="G32:J32"/>
    <mergeCell ref="G17:H17"/>
    <mergeCell ref="D18:F18"/>
    <mergeCell ref="G18:H18"/>
    <mergeCell ref="G19:H19"/>
    <mergeCell ref="I19:J19"/>
  </mergeCells>
  <printOptions/>
  <pageMargins left="0.62" right="0.53" top="0.82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40"/>
  <sheetViews>
    <sheetView zoomScalePageLayoutView="0" workbookViewId="0" topLeftCell="A1">
      <selection activeCell="AJ10" sqref="AJ10"/>
    </sheetView>
  </sheetViews>
  <sheetFormatPr defaultColWidth="1.99609375" defaultRowHeight="13.5" customHeight="1"/>
  <cols>
    <col min="1" max="1" width="1.66796875" style="54" customWidth="1"/>
    <col min="2" max="5" width="2.4453125" style="54" customWidth="1"/>
    <col min="6" max="21" width="1.33203125" style="54" customWidth="1"/>
    <col min="22" max="22" width="1.4375" style="54" customWidth="1"/>
    <col min="23" max="25" width="2.21484375" style="54" customWidth="1"/>
    <col min="26" max="26" width="2.4453125" style="54" customWidth="1"/>
    <col min="27" max="16384" width="1.99609375" style="54" customWidth="1"/>
  </cols>
  <sheetData>
    <row r="3" spans="2:11" ht="13.5" customHeight="1" thickBot="1">
      <c r="B3" s="327" t="str">
        <f>'入力用'!B3</f>
        <v>富山</v>
      </c>
      <c r="C3" s="327"/>
      <c r="D3" s="55" t="s">
        <v>99</v>
      </c>
      <c r="E3" s="55"/>
      <c r="F3" s="55"/>
      <c r="G3" s="328" t="s">
        <v>100</v>
      </c>
      <c r="H3" s="328"/>
      <c r="I3" s="328">
        <f>'入力用'!B5</f>
        <v>3</v>
      </c>
      <c r="J3" s="328"/>
      <c r="K3" s="54" t="s">
        <v>62</v>
      </c>
    </row>
    <row r="4" spans="2:25" ht="45" customHeight="1" thickBot="1">
      <c r="B4" s="329" t="str">
        <f>'入力用'!B7&amp;"中学校"</f>
        <v>富山市立富山中学校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1"/>
    </row>
    <row r="5" spans="2:25" ht="22.5" customHeight="1">
      <c r="B5" s="332" t="s">
        <v>101</v>
      </c>
      <c r="C5" s="333"/>
      <c r="D5" s="333"/>
      <c r="E5" s="333"/>
      <c r="F5" s="333"/>
      <c r="G5" s="334"/>
      <c r="H5" s="335" t="str">
        <f>'入力用'!B11</f>
        <v>富山市富山１－１</v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7"/>
    </row>
    <row r="6" spans="2:25" ht="22.5" customHeight="1">
      <c r="B6" s="323" t="s">
        <v>102</v>
      </c>
      <c r="C6" s="324"/>
      <c r="D6" s="324"/>
      <c r="E6" s="324"/>
      <c r="F6" s="324"/>
      <c r="G6" s="324"/>
      <c r="H6" s="300" t="str">
        <f>'入力用'!B18</f>
        <v>射水　清美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 t="str">
        <f>'入力用'!D18</f>
        <v>教員</v>
      </c>
      <c r="X6" s="302"/>
      <c r="Y6" s="306"/>
    </row>
    <row r="7" spans="2:25" ht="22.5" customHeight="1">
      <c r="B7" s="323" t="s">
        <v>103</v>
      </c>
      <c r="C7" s="324"/>
      <c r="D7" s="324"/>
      <c r="E7" s="324"/>
      <c r="F7" s="324"/>
      <c r="G7" s="324"/>
      <c r="H7" s="300" t="str">
        <f>'入力用'!B21</f>
        <v>高岡　高美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25" t="str">
        <f>'入力用'!D21</f>
        <v>承認コーチ</v>
      </c>
      <c r="X7" s="325"/>
      <c r="Y7" s="326"/>
    </row>
    <row r="8" spans="2:25" ht="22.5" customHeight="1" thickBot="1">
      <c r="B8" s="280" t="s">
        <v>61</v>
      </c>
      <c r="C8" s="281"/>
      <c r="D8" s="281"/>
      <c r="E8" s="281"/>
      <c r="F8" s="281"/>
      <c r="G8" s="281"/>
      <c r="H8" s="309" t="str">
        <f>'入力用'!B22</f>
        <v>滑川　ほたる</v>
      </c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20" t="str">
        <f>'入力用'!D22</f>
        <v>生徒</v>
      </c>
      <c r="X8" s="320"/>
      <c r="Y8" s="321"/>
    </row>
    <row r="9" spans="1:26" ht="22.5" customHeight="1" thickBot="1">
      <c r="A9" s="56"/>
      <c r="B9" s="57"/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6"/>
    </row>
    <row r="10" spans="2:25" ht="22.5" customHeight="1" thickBot="1">
      <c r="B10" s="289" t="s">
        <v>75</v>
      </c>
      <c r="C10" s="290"/>
      <c r="D10" s="290" t="s">
        <v>74</v>
      </c>
      <c r="E10" s="290"/>
      <c r="F10" s="290" t="s">
        <v>104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 t="s">
        <v>56</v>
      </c>
      <c r="Q10" s="290"/>
      <c r="R10" s="290"/>
      <c r="S10" s="290"/>
      <c r="T10" s="290"/>
      <c r="U10" s="290"/>
      <c r="V10" s="290"/>
      <c r="W10" s="290"/>
      <c r="X10" s="290" t="s">
        <v>105</v>
      </c>
      <c r="Y10" s="322"/>
    </row>
    <row r="11" spans="2:25" ht="22.5" customHeight="1" thickTop="1">
      <c r="B11" s="316">
        <f>'入力用'!K4</f>
        <v>1</v>
      </c>
      <c r="C11" s="317"/>
      <c r="D11" s="284" t="str">
        <f>'入力用'!L4</f>
        <v>GK</v>
      </c>
      <c r="E11" s="284"/>
      <c r="F11" s="284" t="str">
        <f>'入力用'!M4</f>
        <v>横田　有司</v>
      </c>
      <c r="G11" s="284"/>
      <c r="H11" s="284"/>
      <c r="I11" s="284"/>
      <c r="J11" s="284"/>
      <c r="K11" s="284"/>
      <c r="L11" s="284"/>
      <c r="M11" s="284"/>
      <c r="N11" s="284"/>
      <c r="O11" s="284"/>
      <c r="P11" s="318" t="str">
        <f>'入力用'!N4</f>
        <v>よこた　ゆうじ</v>
      </c>
      <c r="Q11" s="318"/>
      <c r="R11" s="318"/>
      <c r="S11" s="318"/>
      <c r="T11" s="318"/>
      <c r="U11" s="318"/>
      <c r="V11" s="318"/>
      <c r="W11" s="318"/>
      <c r="X11" s="284">
        <f>'入力用'!O4</f>
        <v>3</v>
      </c>
      <c r="Y11" s="319"/>
    </row>
    <row r="12" spans="2:25" ht="22.5" customHeight="1">
      <c r="B12" s="298">
        <f>'入力用'!K5</f>
        <v>2</v>
      </c>
      <c r="C12" s="299"/>
      <c r="D12" s="300" t="str">
        <f>'入力用'!L5</f>
        <v>DF</v>
      </c>
      <c r="E12" s="301"/>
      <c r="F12" s="300" t="str">
        <f>'入力用'!M5</f>
        <v>横田　有司</v>
      </c>
      <c r="G12" s="302"/>
      <c r="H12" s="302"/>
      <c r="I12" s="302"/>
      <c r="J12" s="302"/>
      <c r="K12" s="302"/>
      <c r="L12" s="302"/>
      <c r="M12" s="302"/>
      <c r="N12" s="302"/>
      <c r="O12" s="301"/>
      <c r="P12" s="303" t="str">
        <f>'入力用'!N5</f>
        <v>よこた　ゆうじ</v>
      </c>
      <c r="Q12" s="304"/>
      <c r="R12" s="304"/>
      <c r="S12" s="304"/>
      <c r="T12" s="304"/>
      <c r="U12" s="304"/>
      <c r="V12" s="304"/>
      <c r="W12" s="305"/>
      <c r="X12" s="300">
        <f>'入力用'!O5</f>
        <v>3</v>
      </c>
      <c r="Y12" s="306"/>
    </row>
    <row r="13" spans="2:25" ht="22.5" customHeight="1">
      <c r="B13" s="298">
        <f>'入力用'!K6</f>
        <v>3</v>
      </c>
      <c r="C13" s="299"/>
      <c r="D13" s="300" t="str">
        <f>'入力用'!L6</f>
        <v>DF</v>
      </c>
      <c r="E13" s="301"/>
      <c r="F13" s="300" t="str">
        <f>'入力用'!M6</f>
        <v>横田　有司</v>
      </c>
      <c r="G13" s="302"/>
      <c r="H13" s="302"/>
      <c r="I13" s="302"/>
      <c r="J13" s="302"/>
      <c r="K13" s="302"/>
      <c r="L13" s="302"/>
      <c r="M13" s="302"/>
      <c r="N13" s="302"/>
      <c r="O13" s="301"/>
      <c r="P13" s="303" t="str">
        <f>'入力用'!N6</f>
        <v>よこた　ゆうじ</v>
      </c>
      <c r="Q13" s="304"/>
      <c r="R13" s="304"/>
      <c r="S13" s="304"/>
      <c r="T13" s="304"/>
      <c r="U13" s="304"/>
      <c r="V13" s="304"/>
      <c r="W13" s="305"/>
      <c r="X13" s="300">
        <f>'入力用'!O6</f>
        <v>3</v>
      </c>
      <c r="Y13" s="306"/>
    </row>
    <row r="14" spans="2:25" ht="22.5" customHeight="1">
      <c r="B14" s="298">
        <f>'入力用'!K7</f>
        <v>4</v>
      </c>
      <c r="C14" s="299"/>
      <c r="D14" s="300" t="str">
        <f>'入力用'!L7</f>
        <v>DF</v>
      </c>
      <c r="E14" s="301"/>
      <c r="F14" s="300" t="str">
        <f>'入力用'!M7</f>
        <v>横田　有司</v>
      </c>
      <c r="G14" s="302"/>
      <c r="H14" s="302"/>
      <c r="I14" s="302"/>
      <c r="J14" s="302"/>
      <c r="K14" s="302"/>
      <c r="L14" s="302"/>
      <c r="M14" s="302"/>
      <c r="N14" s="302"/>
      <c r="O14" s="301"/>
      <c r="P14" s="303" t="str">
        <f>'入力用'!N7</f>
        <v>よこた　ゆうじ</v>
      </c>
      <c r="Q14" s="304"/>
      <c r="R14" s="304"/>
      <c r="S14" s="304"/>
      <c r="T14" s="304"/>
      <c r="U14" s="304"/>
      <c r="V14" s="304"/>
      <c r="W14" s="305"/>
      <c r="X14" s="300">
        <f>'入力用'!O7</f>
        <v>3</v>
      </c>
      <c r="Y14" s="306"/>
    </row>
    <row r="15" spans="2:25" ht="22.5" customHeight="1">
      <c r="B15" s="298">
        <f>'入力用'!K8</f>
        <v>5</v>
      </c>
      <c r="C15" s="299"/>
      <c r="D15" s="300" t="str">
        <f>'入力用'!L8</f>
        <v>DF</v>
      </c>
      <c r="E15" s="301"/>
      <c r="F15" s="300" t="str">
        <f>'入力用'!M8</f>
        <v>横田　有司</v>
      </c>
      <c r="G15" s="302"/>
      <c r="H15" s="302"/>
      <c r="I15" s="302"/>
      <c r="J15" s="302"/>
      <c r="K15" s="302"/>
      <c r="L15" s="302"/>
      <c r="M15" s="302"/>
      <c r="N15" s="302"/>
      <c r="O15" s="301"/>
      <c r="P15" s="303" t="str">
        <f>'入力用'!N8</f>
        <v>よこた　ゆうじ</v>
      </c>
      <c r="Q15" s="304"/>
      <c r="R15" s="304"/>
      <c r="S15" s="304"/>
      <c r="T15" s="304"/>
      <c r="U15" s="304"/>
      <c r="V15" s="304"/>
      <c r="W15" s="305"/>
      <c r="X15" s="300">
        <f>'入力用'!O8</f>
        <v>3</v>
      </c>
      <c r="Y15" s="306"/>
    </row>
    <row r="16" spans="2:25" ht="22.5" customHeight="1">
      <c r="B16" s="298">
        <f>'入力用'!K9</f>
        <v>6</v>
      </c>
      <c r="C16" s="299"/>
      <c r="D16" s="300" t="str">
        <f>'入力用'!L9</f>
        <v>MF</v>
      </c>
      <c r="E16" s="301"/>
      <c r="F16" s="300" t="str">
        <f>'入力用'!M9</f>
        <v>横田　有司</v>
      </c>
      <c r="G16" s="302"/>
      <c r="H16" s="302"/>
      <c r="I16" s="302"/>
      <c r="J16" s="302"/>
      <c r="K16" s="302"/>
      <c r="L16" s="302"/>
      <c r="M16" s="302"/>
      <c r="N16" s="302"/>
      <c r="O16" s="301"/>
      <c r="P16" s="303" t="str">
        <f>'入力用'!N9</f>
        <v>よこた　ゆうじ</v>
      </c>
      <c r="Q16" s="304"/>
      <c r="R16" s="304"/>
      <c r="S16" s="304"/>
      <c r="T16" s="304"/>
      <c r="U16" s="304"/>
      <c r="V16" s="304"/>
      <c r="W16" s="305"/>
      <c r="X16" s="300">
        <f>'入力用'!O9</f>
        <v>3</v>
      </c>
      <c r="Y16" s="306"/>
    </row>
    <row r="17" spans="2:25" ht="22.5" customHeight="1">
      <c r="B17" s="298">
        <f>'入力用'!K10</f>
        <v>7</v>
      </c>
      <c r="C17" s="299"/>
      <c r="D17" s="300" t="str">
        <f>'入力用'!L10</f>
        <v>MF</v>
      </c>
      <c r="E17" s="301"/>
      <c r="F17" s="300" t="str">
        <f>'入力用'!M10</f>
        <v>横田　有司</v>
      </c>
      <c r="G17" s="302"/>
      <c r="H17" s="302"/>
      <c r="I17" s="302"/>
      <c r="J17" s="302"/>
      <c r="K17" s="302"/>
      <c r="L17" s="302"/>
      <c r="M17" s="302"/>
      <c r="N17" s="302"/>
      <c r="O17" s="301"/>
      <c r="P17" s="303" t="str">
        <f>'入力用'!N10</f>
        <v>よこた　ゆうじ</v>
      </c>
      <c r="Q17" s="304"/>
      <c r="R17" s="304"/>
      <c r="S17" s="304"/>
      <c r="T17" s="304"/>
      <c r="U17" s="304"/>
      <c r="V17" s="304"/>
      <c r="W17" s="305"/>
      <c r="X17" s="300">
        <f>'入力用'!O10</f>
        <v>3</v>
      </c>
      <c r="Y17" s="306"/>
    </row>
    <row r="18" spans="2:25" ht="22.5" customHeight="1">
      <c r="B18" s="298">
        <f>'入力用'!K11</f>
        <v>8</v>
      </c>
      <c r="C18" s="299"/>
      <c r="D18" s="300" t="str">
        <f>'入力用'!L11</f>
        <v>MF</v>
      </c>
      <c r="E18" s="301"/>
      <c r="F18" s="300" t="str">
        <f>'入力用'!M11</f>
        <v>横田　有司</v>
      </c>
      <c r="G18" s="302"/>
      <c r="H18" s="302"/>
      <c r="I18" s="302"/>
      <c r="J18" s="302"/>
      <c r="K18" s="302"/>
      <c r="L18" s="302"/>
      <c r="M18" s="302"/>
      <c r="N18" s="302"/>
      <c r="O18" s="301"/>
      <c r="P18" s="303" t="str">
        <f>'入力用'!N11</f>
        <v>よこた　ゆうじ</v>
      </c>
      <c r="Q18" s="304"/>
      <c r="R18" s="304"/>
      <c r="S18" s="304"/>
      <c r="T18" s="304"/>
      <c r="U18" s="304"/>
      <c r="V18" s="304"/>
      <c r="W18" s="305"/>
      <c r="X18" s="300">
        <f>'入力用'!O11</f>
        <v>3</v>
      </c>
      <c r="Y18" s="306"/>
    </row>
    <row r="19" spans="2:25" ht="22.5" customHeight="1">
      <c r="B19" s="298">
        <f>'入力用'!K12</f>
        <v>9</v>
      </c>
      <c r="C19" s="299"/>
      <c r="D19" s="300" t="str">
        <f>'入力用'!L12</f>
        <v>FW</v>
      </c>
      <c r="E19" s="301"/>
      <c r="F19" s="300" t="str">
        <f>'入力用'!M12</f>
        <v>横田　有司</v>
      </c>
      <c r="G19" s="302"/>
      <c r="H19" s="302"/>
      <c r="I19" s="302"/>
      <c r="J19" s="302"/>
      <c r="K19" s="302"/>
      <c r="L19" s="302"/>
      <c r="M19" s="302"/>
      <c r="N19" s="302"/>
      <c r="O19" s="301"/>
      <c r="P19" s="303" t="str">
        <f>'入力用'!N12</f>
        <v>よこた　ゆうじ</v>
      </c>
      <c r="Q19" s="304"/>
      <c r="R19" s="304"/>
      <c r="S19" s="304"/>
      <c r="T19" s="304"/>
      <c r="U19" s="304"/>
      <c r="V19" s="304"/>
      <c r="W19" s="305"/>
      <c r="X19" s="300">
        <f>'入力用'!O12</f>
        <v>3</v>
      </c>
      <c r="Y19" s="306"/>
    </row>
    <row r="20" spans="2:25" ht="22.5" customHeight="1">
      <c r="B20" s="298">
        <f>'入力用'!K13</f>
        <v>10</v>
      </c>
      <c r="C20" s="299"/>
      <c r="D20" s="300" t="str">
        <f>'入力用'!L13</f>
        <v>FW</v>
      </c>
      <c r="E20" s="301"/>
      <c r="F20" s="300" t="str">
        <f>'入力用'!M13</f>
        <v>横田　有司</v>
      </c>
      <c r="G20" s="302"/>
      <c r="H20" s="302"/>
      <c r="I20" s="302"/>
      <c r="J20" s="302"/>
      <c r="K20" s="302"/>
      <c r="L20" s="302"/>
      <c r="M20" s="302"/>
      <c r="N20" s="302"/>
      <c r="O20" s="301"/>
      <c r="P20" s="303" t="str">
        <f>'入力用'!N13</f>
        <v>よこた　ゆうじ</v>
      </c>
      <c r="Q20" s="304"/>
      <c r="R20" s="304"/>
      <c r="S20" s="304"/>
      <c r="T20" s="304"/>
      <c r="U20" s="304"/>
      <c r="V20" s="304"/>
      <c r="W20" s="305"/>
      <c r="X20" s="300">
        <f>'入力用'!O13</f>
        <v>3</v>
      </c>
      <c r="Y20" s="306"/>
    </row>
    <row r="21" spans="2:25" ht="22.5" customHeight="1">
      <c r="B21" s="298">
        <f>'入力用'!K14</f>
        <v>11</v>
      </c>
      <c r="C21" s="299"/>
      <c r="D21" s="300" t="str">
        <f>'入力用'!L14</f>
        <v>FW</v>
      </c>
      <c r="E21" s="301"/>
      <c r="F21" s="300" t="str">
        <f>'入力用'!M14</f>
        <v>横田　有司</v>
      </c>
      <c r="G21" s="302"/>
      <c r="H21" s="302"/>
      <c r="I21" s="302"/>
      <c r="J21" s="302"/>
      <c r="K21" s="302"/>
      <c r="L21" s="302"/>
      <c r="M21" s="302"/>
      <c r="N21" s="302"/>
      <c r="O21" s="301"/>
      <c r="P21" s="303" t="str">
        <f>'入力用'!N14</f>
        <v>よこた　ゆうじ</v>
      </c>
      <c r="Q21" s="304"/>
      <c r="R21" s="304"/>
      <c r="S21" s="304"/>
      <c r="T21" s="304"/>
      <c r="U21" s="304"/>
      <c r="V21" s="304"/>
      <c r="W21" s="305"/>
      <c r="X21" s="300">
        <f>'入力用'!O14</f>
        <v>3</v>
      </c>
      <c r="Y21" s="306"/>
    </row>
    <row r="22" spans="2:25" ht="22.5" customHeight="1">
      <c r="B22" s="298">
        <f>'入力用'!K15</f>
        <v>12</v>
      </c>
      <c r="C22" s="299"/>
      <c r="D22" s="300" t="str">
        <f>'入力用'!L15</f>
        <v>GK</v>
      </c>
      <c r="E22" s="301"/>
      <c r="F22" s="300" t="str">
        <f>'入力用'!M15</f>
        <v>横田　有司</v>
      </c>
      <c r="G22" s="302"/>
      <c r="H22" s="302"/>
      <c r="I22" s="302"/>
      <c r="J22" s="302"/>
      <c r="K22" s="302"/>
      <c r="L22" s="302"/>
      <c r="M22" s="302"/>
      <c r="N22" s="302"/>
      <c r="O22" s="301"/>
      <c r="P22" s="303" t="str">
        <f>'入力用'!N15</f>
        <v>よこた　ゆうじ</v>
      </c>
      <c r="Q22" s="304"/>
      <c r="R22" s="304"/>
      <c r="S22" s="304"/>
      <c r="T22" s="304"/>
      <c r="U22" s="304"/>
      <c r="V22" s="304"/>
      <c r="W22" s="305"/>
      <c r="X22" s="300">
        <f>'入力用'!O15</f>
        <v>2</v>
      </c>
      <c r="Y22" s="306"/>
    </row>
    <row r="23" spans="2:25" ht="22.5" customHeight="1">
      <c r="B23" s="298">
        <f>'入力用'!K16</f>
        <v>13</v>
      </c>
      <c r="C23" s="299"/>
      <c r="D23" s="300" t="str">
        <f>'入力用'!L16</f>
        <v>DF</v>
      </c>
      <c r="E23" s="301"/>
      <c r="F23" s="300" t="str">
        <f>'入力用'!M16</f>
        <v>横田　有司</v>
      </c>
      <c r="G23" s="302"/>
      <c r="H23" s="302"/>
      <c r="I23" s="302"/>
      <c r="J23" s="302"/>
      <c r="K23" s="302"/>
      <c r="L23" s="302"/>
      <c r="M23" s="302"/>
      <c r="N23" s="302"/>
      <c r="O23" s="301"/>
      <c r="P23" s="303" t="str">
        <f>'入力用'!N16</f>
        <v>よこた　ゆうじ</v>
      </c>
      <c r="Q23" s="304"/>
      <c r="R23" s="304"/>
      <c r="S23" s="304"/>
      <c r="T23" s="304"/>
      <c r="U23" s="304"/>
      <c r="V23" s="304"/>
      <c r="W23" s="305"/>
      <c r="X23" s="300">
        <f>'入力用'!O16</f>
        <v>2</v>
      </c>
      <c r="Y23" s="306"/>
    </row>
    <row r="24" spans="2:25" ht="22.5" customHeight="1">
      <c r="B24" s="298">
        <f>'入力用'!K17</f>
        <v>14</v>
      </c>
      <c r="C24" s="299"/>
      <c r="D24" s="300" t="str">
        <f>'入力用'!L17</f>
        <v>DF</v>
      </c>
      <c r="E24" s="301"/>
      <c r="F24" s="300" t="str">
        <f>'入力用'!M17</f>
        <v>横田　有司</v>
      </c>
      <c r="G24" s="302"/>
      <c r="H24" s="302"/>
      <c r="I24" s="302"/>
      <c r="J24" s="302"/>
      <c r="K24" s="302"/>
      <c r="L24" s="302"/>
      <c r="M24" s="302"/>
      <c r="N24" s="302"/>
      <c r="O24" s="301"/>
      <c r="P24" s="303" t="str">
        <f>'入力用'!N17</f>
        <v>よこた　ゆうじ</v>
      </c>
      <c r="Q24" s="304"/>
      <c r="R24" s="304"/>
      <c r="S24" s="304"/>
      <c r="T24" s="304"/>
      <c r="U24" s="304"/>
      <c r="V24" s="304"/>
      <c r="W24" s="305"/>
      <c r="X24" s="300">
        <f>'入力用'!O17</f>
        <v>2</v>
      </c>
      <c r="Y24" s="306"/>
    </row>
    <row r="25" spans="2:25" ht="22.5" customHeight="1">
      <c r="B25" s="298">
        <f>'入力用'!K18</f>
        <v>15</v>
      </c>
      <c r="C25" s="299"/>
      <c r="D25" s="300" t="str">
        <f>'入力用'!L18</f>
        <v>MF</v>
      </c>
      <c r="E25" s="301"/>
      <c r="F25" s="300" t="str">
        <f>'入力用'!M18</f>
        <v>横田　有司</v>
      </c>
      <c r="G25" s="302"/>
      <c r="H25" s="302"/>
      <c r="I25" s="302"/>
      <c r="J25" s="302"/>
      <c r="K25" s="302"/>
      <c r="L25" s="302"/>
      <c r="M25" s="302"/>
      <c r="N25" s="302"/>
      <c r="O25" s="301"/>
      <c r="P25" s="303" t="str">
        <f>'入力用'!N18</f>
        <v>よこた　ゆうじ</v>
      </c>
      <c r="Q25" s="304"/>
      <c r="R25" s="304"/>
      <c r="S25" s="304"/>
      <c r="T25" s="304"/>
      <c r="U25" s="304"/>
      <c r="V25" s="304"/>
      <c r="W25" s="305"/>
      <c r="X25" s="300">
        <f>'入力用'!O18</f>
        <v>2</v>
      </c>
      <c r="Y25" s="306"/>
    </row>
    <row r="26" spans="2:25" ht="22.5" customHeight="1">
      <c r="B26" s="298">
        <f>'入力用'!K19</f>
        <v>16</v>
      </c>
      <c r="C26" s="299"/>
      <c r="D26" s="300" t="str">
        <f>'入力用'!L19</f>
        <v>MF</v>
      </c>
      <c r="E26" s="301"/>
      <c r="F26" s="300" t="str">
        <f>'入力用'!M19</f>
        <v>横田　有司</v>
      </c>
      <c r="G26" s="302"/>
      <c r="H26" s="302"/>
      <c r="I26" s="302"/>
      <c r="J26" s="302"/>
      <c r="K26" s="302"/>
      <c r="L26" s="302"/>
      <c r="M26" s="302"/>
      <c r="N26" s="302"/>
      <c r="O26" s="301"/>
      <c r="P26" s="303" t="str">
        <f>'入力用'!N19</f>
        <v>よこた　ゆうじ</v>
      </c>
      <c r="Q26" s="304"/>
      <c r="R26" s="304"/>
      <c r="S26" s="304"/>
      <c r="T26" s="304"/>
      <c r="U26" s="304"/>
      <c r="V26" s="304"/>
      <c r="W26" s="305"/>
      <c r="X26" s="300">
        <f>'入力用'!O19</f>
        <v>2</v>
      </c>
      <c r="Y26" s="306"/>
    </row>
    <row r="27" spans="2:25" ht="22.5" customHeight="1">
      <c r="B27" s="298">
        <f>'入力用'!K20</f>
        <v>17</v>
      </c>
      <c r="C27" s="299"/>
      <c r="D27" s="300" t="str">
        <f>'入力用'!L20</f>
        <v>FW</v>
      </c>
      <c r="E27" s="301"/>
      <c r="F27" s="300" t="str">
        <f>'入力用'!M20</f>
        <v>横田　有司</v>
      </c>
      <c r="G27" s="302"/>
      <c r="H27" s="302"/>
      <c r="I27" s="302"/>
      <c r="J27" s="302"/>
      <c r="K27" s="302"/>
      <c r="L27" s="302"/>
      <c r="M27" s="302"/>
      <c r="N27" s="302"/>
      <c r="O27" s="301"/>
      <c r="P27" s="303" t="str">
        <f>'入力用'!N20</f>
        <v>よこた　ゆうじ</v>
      </c>
      <c r="Q27" s="304"/>
      <c r="R27" s="304"/>
      <c r="S27" s="304"/>
      <c r="T27" s="304"/>
      <c r="U27" s="304"/>
      <c r="V27" s="304"/>
      <c r="W27" s="305"/>
      <c r="X27" s="300">
        <f>'入力用'!O20</f>
        <v>1</v>
      </c>
      <c r="Y27" s="306"/>
    </row>
    <row r="28" spans="2:25" ht="22.5" customHeight="1" thickBot="1">
      <c r="B28" s="307">
        <f>'入力用'!K21</f>
        <v>18</v>
      </c>
      <c r="C28" s="308"/>
      <c r="D28" s="309" t="str">
        <f>'入力用'!L21</f>
        <v>FW</v>
      </c>
      <c r="E28" s="310"/>
      <c r="F28" s="309" t="str">
        <f>'入力用'!M21</f>
        <v>横田　有司</v>
      </c>
      <c r="G28" s="311"/>
      <c r="H28" s="311"/>
      <c r="I28" s="311"/>
      <c r="J28" s="311"/>
      <c r="K28" s="311"/>
      <c r="L28" s="311"/>
      <c r="M28" s="311"/>
      <c r="N28" s="311"/>
      <c r="O28" s="310"/>
      <c r="P28" s="312" t="str">
        <f>'入力用'!N21</f>
        <v>よこた　ゆうじ</v>
      </c>
      <c r="Q28" s="313"/>
      <c r="R28" s="313"/>
      <c r="S28" s="313"/>
      <c r="T28" s="313"/>
      <c r="U28" s="313"/>
      <c r="V28" s="313"/>
      <c r="W28" s="314"/>
      <c r="X28" s="309">
        <f>'入力用'!O21</f>
        <v>1</v>
      </c>
      <c r="Y28" s="315"/>
    </row>
    <row r="29" spans="2:3" ht="13.5" customHeight="1">
      <c r="B29" s="59"/>
      <c r="C29" s="59"/>
    </row>
    <row r="30" spans="2:3" ht="13.5" customHeight="1">
      <c r="B30" s="59"/>
      <c r="C30" s="59"/>
    </row>
    <row r="31" spans="2:3" ht="22.5" customHeight="1" thickBot="1">
      <c r="B31" s="59" t="s">
        <v>106</v>
      </c>
      <c r="C31" s="59"/>
    </row>
    <row r="32" spans="2:26" ht="22.5" customHeight="1" thickBot="1">
      <c r="B32" s="289"/>
      <c r="C32" s="290"/>
      <c r="D32" s="290"/>
      <c r="E32" s="290"/>
      <c r="F32" s="290"/>
      <c r="G32" s="291"/>
      <c r="H32" s="292" t="s">
        <v>107</v>
      </c>
      <c r="I32" s="290"/>
      <c r="J32" s="290"/>
      <c r="K32" s="290"/>
      <c r="L32" s="290"/>
      <c r="M32" s="290"/>
      <c r="N32" s="290"/>
      <c r="O32" s="290" t="s">
        <v>121</v>
      </c>
      <c r="P32" s="290"/>
      <c r="Q32" s="290"/>
      <c r="R32" s="290"/>
      <c r="S32" s="290"/>
      <c r="T32" s="290"/>
      <c r="U32" s="290"/>
      <c r="V32" s="293" t="s">
        <v>122</v>
      </c>
      <c r="W32" s="293"/>
      <c r="X32" s="293"/>
      <c r="Y32" s="294"/>
      <c r="Z32" s="60"/>
    </row>
    <row r="33" spans="2:25" ht="22.5" customHeight="1" thickTop="1">
      <c r="B33" s="278" t="s">
        <v>108</v>
      </c>
      <c r="C33" s="279"/>
      <c r="D33" s="279"/>
      <c r="E33" s="279" t="s">
        <v>109</v>
      </c>
      <c r="F33" s="279"/>
      <c r="G33" s="282"/>
      <c r="H33" s="283" t="str">
        <f>'入力用'!B24</f>
        <v>青</v>
      </c>
      <c r="I33" s="284"/>
      <c r="J33" s="284"/>
      <c r="K33" s="284"/>
      <c r="L33" s="284"/>
      <c r="M33" s="284"/>
      <c r="N33" s="284"/>
      <c r="O33" s="284" t="str">
        <f>'入力用'!B25</f>
        <v>青</v>
      </c>
      <c r="P33" s="284"/>
      <c r="Q33" s="284"/>
      <c r="R33" s="284"/>
      <c r="S33" s="284"/>
      <c r="T33" s="284"/>
      <c r="U33" s="284"/>
      <c r="V33" s="285" t="str">
        <f>'入力用'!B26</f>
        <v>紺</v>
      </c>
      <c r="W33" s="285"/>
      <c r="X33" s="285"/>
      <c r="Y33" s="286"/>
    </row>
    <row r="34" spans="2:25" ht="22.5" customHeight="1" thickBot="1">
      <c r="B34" s="295"/>
      <c r="C34" s="296"/>
      <c r="D34" s="296"/>
      <c r="E34" s="296" t="s">
        <v>110</v>
      </c>
      <c r="F34" s="296"/>
      <c r="G34" s="297"/>
      <c r="H34" s="274" t="str">
        <f>'入力用'!D24</f>
        <v>白</v>
      </c>
      <c r="I34" s="275"/>
      <c r="J34" s="275"/>
      <c r="K34" s="275"/>
      <c r="L34" s="275"/>
      <c r="M34" s="275"/>
      <c r="N34" s="275"/>
      <c r="O34" s="275" t="str">
        <f>'入力用'!D25</f>
        <v>白</v>
      </c>
      <c r="P34" s="275"/>
      <c r="Q34" s="275"/>
      <c r="R34" s="275"/>
      <c r="S34" s="275"/>
      <c r="T34" s="275"/>
      <c r="U34" s="275"/>
      <c r="V34" s="276" t="str">
        <f>'入力用'!D26</f>
        <v>白</v>
      </c>
      <c r="W34" s="276"/>
      <c r="X34" s="276"/>
      <c r="Y34" s="277"/>
    </row>
    <row r="35" spans="2:25" ht="22.5" customHeight="1" thickTop="1">
      <c r="B35" s="278" t="s">
        <v>111</v>
      </c>
      <c r="C35" s="279"/>
      <c r="D35" s="279"/>
      <c r="E35" s="279" t="s">
        <v>109</v>
      </c>
      <c r="F35" s="279"/>
      <c r="G35" s="282"/>
      <c r="H35" s="283" t="str">
        <f>'入力用'!F24</f>
        <v>赤</v>
      </c>
      <c r="I35" s="284"/>
      <c r="J35" s="284"/>
      <c r="K35" s="284"/>
      <c r="L35" s="284"/>
      <c r="M35" s="284"/>
      <c r="N35" s="284"/>
      <c r="O35" s="284" t="str">
        <f>'入力用'!F25</f>
        <v>赤</v>
      </c>
      <c r="P35" s="284"/>
      <c r="Q35" s="284"/>
      <c r="R35" s="284"/>
      <c r="S35" s="284"/>
      <c r="T35" s="284"/>
      <c r="U35" s="284"/>
      <c r="V35" s="285" t="str">
        <f>'入力用'!F26</f>
        <v>赤</v>
      </c>
      <c r="W35" s="285"/>
      <c r="X35" s="285"/>
      <c r="Y35" s="286"/>
    </row>
    <row r="36" spans="2:25" ht="22.5" customHeight="1" thickBot="1">
      <c r="B36" s="280"/>
      <c r="C36" s="281"/>
      <c r="D36" s="281"/>
      <c r="E36" s="281" t="s">
        <v>110</v>
      </c>
      <c r="F36" s="281"/>
      <c r="G36" s="287"/>
      <c r="H36" s="288" t="str">
        <f>'入力用'!H24</f>
        <v>緑</v>
      </c>
      <c r="I36" s="271"/>
      <c r="J36" s="271"/>
      <c r="K36" s="271"/>
      <c r="L36" s="271"/>
      <c r="M36" s="271"/>
      <c r="N36" s="271"/>
      <c r="O36" s="271" t="str">
        <f>'入力用'!H25</f>
        <v>緑</v>
      </c>
      <c r="P36" s="271"/>
      <c r="Q36" s="271"/>
      <c r="R36" s="271"/>
      <c r="S36" s="271"/>
      <c r="T36" s="271"/>
      <c r="U36" s="271"/>
      <c r="V36" s="272" t="str">
        <f>'入力用'!H26</f>
        <v>緑</v>
      </c>
      <c r="W36" s="272"/>
      <c r="X36" s="272"/>
      <c r="Y36" s="273"/>
    </row>
    <row r="37" spans="2:7" ht="13.5" customHeight="1">
      <c r="B37" s="59"/>
      <c r="C37" s="59"/>
      <c r="F37" s="59"/>
      <c r="G37" s="59"/>
    </row>
    <row r="38" spans="6:7" ht="13.5" customHeight="1">
      <c r="F38" s="59"/>
      <c r="G38" s="59"/>
    </row>
    <row r="39" spans="6:7" ht="13.5" customHeight="1">
      <c r="F39" s="59"/>
      <c r="G39" s="59"/>
    </row>
    <row r="40" spans="6:7" ht="13.5" customHeight="1">
      <c r="F40" s="59"/>
      <c r="G40" s="59"/>
    </row>
  </sheetData>
  <sheetProtection/>
  <mergeCells count="132">
    <mergeCell ref="B3:C3"/>
    <mergeCell ref="G3:H3"/>
    <mergeCell ref="I3:J3"/>
    <mergeCell ref="B4:Y4"/>
    <mergeCell ref="B5:G5"/>
    <mergeCell ref="H5:Y5"/>
    <mergeCell ref="B6:G6"/>
    <mergeCell ref="H6:V6"/>
    <mergeCell ref="W6:Y6"/>
    <mergeCell ref="B7:G7"/>
    <mergeCell ref="H7:V7"/>
    <mergeCell ref="W7:Y7"/>
    <mergeCell ref="P12:W12"/>
    <mergeCell ref="X12:Y12"/>
    <mergeCell ref="B8:G8"/>
    <mergeCell ref="H8:V8"/>
    <mergeCell ref="W8:Y8"/>
    <mergeCell ref="B10:C10"/>
    <mergeCell ref="D10:E10"/>
    <mergeCell ref="F10:O10"/>
    <mergeCell ref="P10:W10"/>
    <mergeCell ref="X10:Y10"/>
    <mergeCell ref="P14:W14"/>
    <mergeCell ref="X14:Y14"/>
    <mergeCell ref="B11:C11"/>
    <mergeCell ref="D11:E11"/>
    <mergeCell ref="F11:O11"/>
    <mergeCell ref="P11:W11"/>
    <mergeCell ref="X11:Y11"/>
    <mergeCell ref="B12:C12"/>
    <mergeCell ref="D12:E12"/>
    <mergeCell ref="F12:O12"/>
    <mergeCell ref="P16:W16"/>
    <mergeCell ref="X16:Y16"/>
    <mergeCell ref="B13:C13"/>
    <mergeCell ref="D13:E13"/>
    <mergeCell ref="F13:O13"/>
    <mergeCell ref="P13:W13"/>
    <mergeCell ref="X13:Y13"/>
    <mergeCell ref="B14:C14"/>
    <mergeCell ref="D14:E14"/>
    <mergeCell ref="F14:O14"/>
    <mergeCell ref="P18:W18"/>
    <mergeCell ref="X18:Y18"/>
    <mergeCell ref="B15:C15"/>
    <mergeCell ref="D15:E15"/>
    <mergeCell ref="F15:O15"/>
    <mergeCell ref="P15:W15"/>
    <mergeCell ref="X15:Y15"/>
    <mergeCell ref="B16:C16"/>
    <mergeCell ref="D16:E16"/>
    <mergeCell ref="F16:O16"/>
    <mergeCell ref="P20:W20"/>
    <mergeCell ref="X20:Y20"/>
    <mergeCell ref="B17:C17"/>
    <mergeCell ref="D17:E17"/>
    <mergeCell ref="F17:O17"/>
    <mergeCell ref="P17:W17"/>
    <mergeCell ref="X17:Y17"/>
    <mergeCell ref="B18:C18"/>
    <mergeCell ref="D18:E18"/>
    <mergeCell ref="F18:O18"/>
    <mergeCell ref="P22:W22"/>
    <mergeCell ref="X22:Y22"/>
    <mergeCell ref="B19:C19"/>
    <mergeCell ref="D19:E19"/>
    <mergeCell ref="F19:O19"/>
    <mergeCell ref="P19:W19"/>
    <mergeCell ref="X19:Y19"/>
    <mergeCell ref="B20:C20"/>
    <mergeCell ref="D20:E20"/>
    <mergeCell ref="F20:O20"/>
    <mergeCell ref="P24:W24"/>
    <mergeCell ref="X24:Y24"/>
    <mergeCell ref="B21:C21"/>
    <mergeCell ref="D21:E21"/>
    <mergeCell ref="F21:O21"/>
    <mergeCell ref="P21:W21"/>
    <mergeCell ref="X21:Y21"/>
    <mergeCell ref="B22:C22"/>
    <mergeCell ref="D22:E22"/>
    <mergeCell ref="F22:O22"/>
    <mergeCell ref="P26:W26"/>
    <mergeCell ref="X26:Y26"/>
    <mergeCell ref="B23:C23"/>
    <mergeCell ref="D23:E23"/>
    <mergeCell ref="F23:O23"/>
    <mergeCell ref="P23:W23"/>
    <mergeCell ref="X23:Y23"/>
    <mergeCell ref="B24:C24"/>
    <mergeCell ref="D24:E24"/>
    <mergeCell ref="F24:O24"/>
    <mergeCell ref="P28:W28"/>
    <mergeCell ref="X28:Y28"/>
    <mergeCell ref="B25:C25"/>
    <mergeCell ref="D25:E25"/>
    <mergeCell ref="F25:O25"/>
    <mergeCell ref="P25:W25"/>
    <mergeCell ref="X25:Y25"/>
    <mergeCell ref="B26:C26"/>
    <mergeCell ref="D26:E26"/>
    <mergeCell ref="F26:O26"/>
    <mergeCell ref="V33:Y33"/>
    <mergeCell ref="E34:G34"/>
    <mergeCell ref="B27:C27"/>
    <mergeCell ref="D27:E27"/>
    <mergeCell ref="F27:O27"/>
    <mergeCell ref="P27:W27"/>
    <mergeCell ref="X27:Y27"/>
    <mergeCell ref="B28:C28"/>
    <mergeCell ref="D28:E28"/>
    <mergeCell ref="F28:O28"/>
    <mergeCell ref="E36:G36"/>
    <mergeCell ref="H36:N36"/>
    <mergeCell ref="B32:G32"/>
    <mergeCell ref="H32:N32"/>
    <mergeCell ref="O32:U32"/>
    <mergeCell ref="V32:Y32"/>
    <mergeCell ref="B33:D34"/>
    <mergeCell ref="E33:G33"/>
    <mergeCell ref="H33:N33"/>
    <mergeCell ref="O33:U33"/>
    <mergeCell ref="O36:U36"/>
    <mergeCell ref="V36:Y36"/>
    <mergeCell ref="H34:N34"/>
    <mergeCell ref="O34:U34"/>
    <mergeCell ref="V34:Y34"/>
    <mergeCell ref="B35:D36"/>
    <mergeCell ref="E35:G35"/>
    <mergeCell ref="H35:N35"/>
    <mergeCell ref="O35:U35"/>
    <mergeCell ref="V35:Y35"/>
  </mergeCells>
  <printOptions horizontalCentered="1"/>
  <pageMargins left="0.3937007874015748" right="0.31496062992125984" top="0.78" bottom="0.8" header="0.5118110236220472" footer="0.41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C1">
      <selection activeCell="C3" sqref="C3"/>
    </sheetView>
  </sheetViews>
  <sheetFormatPr defaultColWidth="8.88671875" defaultRowHeight="15"/>
  <cols>
    <col min="2" max="2" width="28.21484375" style="0" customWidth="1"/>
    <col min="3" max="3" width="24.4453125" style="0" customWidth="1"/>
  </cols>
  <sheetData>
    <row r="1" spans="2:6" ht="15">
      <c r="B1" s="1" t="s">
        <v>23</v>
      </c>
      <c r="C1" s="1" t="s">
        <v>24</v>
      </c>
      <c r="F1" s="1" t="s">
        <v>26</v>
      </c>
    </row>
    <row r="2" spans="1:6" ht="15">
      <c r="A2">
        <v>1</v>
      </c>
      <c r="B2" s="1" t="str">
        <f ca="1">"第"&amp;WIDECHAR(FIXED((YEAR(NOW())-1900)-50-12,0,TRUE))&amp;"回 石川県中学校サッカー大会"</f>
        <v>第５９回 石川県中学校サッカー大会</v>
      </c>
      <c r="C2" s="1" t="s">
        <v>25</v>
      </c>
      <c r="F2" s="1"/>
    </row>
    <row r="3" spans="1:6" ht="15">
      <c r="A3">
        <v>2</v>
      </c>
      <c r="B3" s="1" t="e">
        <f>IF(入力用!#REF!="能登",入力用!#REF!,"加賀")&amp;"地区中学校体育大会 兼 県体予選会　サッカー競技"</f>
        <v>#REF!</v>
      </c>
      <c r="C3" s="1" t="e">
        <f>IF(入力用!#REF!="能登地区中学校体育連盟会長
",入力用!#REF!,"加賀地区中学校体育連盟会長　大野　一朗")</f>
        <v>#REF!</v>
      </c>
      <c r="F3" s="1"/>
    </row>
    <row r="4" spans="1:6" ht="15">
      <c r="A4">
        <v>3</v>
      </c>
      <c r="B4" s="1"/>
      <c r="C4" s="1"/>
      <c r="F4" s="1"/>
    </row>
    <row r="5" spans="1:6" ht="15">
      <c r="A5">
        <v>4</v>
      </c>
      <c r="B5" s="1"/>
      <c r="C5" s="1"/>
      <c r="F5" s="1"/>
    </row>
    <row r="6" spans="1:6" ht="15">
      <c r="A6">
        <v>5</v>
      </c>
      <c r="B6" s="1"/>
      <c r="C6" s="1"/>
      <c r="F6" s="1"/>
    </row>
    <row r="7" spans="1:6" ht="15">
      <c r="A7">
        <v>6</v>
      </c>
      <c r="B7" s="1"/>
      <c r="C7" s="1"/>
      <c r="F7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M.KIMOTO</dc:creator>
  <cp:keywords/>
  <dc:description/>
  <cp:lastModifiedBy>user</cp:lastModifiedBy>
  <cp:lastPrinted>2018-10-22T04:37:26Z</cp:lastPrinted>
  <dcterms:created xsi:type="dcterms:W3CDTF">2002-11-20T15:58:45Z</dcterms:created>
  <dcterms:modified xsi:type="dcterms:W3CDTF">2021-07-05T23:08:08Z</dcterms:modified>
  <cp:category/>
  <cp:version/>
  <cp:contentType/>
  <cp:contentStatus/>
</cp:coreProperties>
</file>